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<sst xmlns="http://schemas.openxmlformats.org/spreadsheetml/2006/main" count="230" uniqueCount="191">
  <si>
    <t>Индекс</t>
  </si>
  <si>
    <t>Наименование циклов, разделов, дисциплин, профессиональных модулей, междисциплинарных курсов, практик</t>
  </si>
  <si>
    <t xml:space="preserve">Формы промежуточной аттестации </t>
  </si>
  <si>
    <t>максимальная</t>
  </si>
  <si>
    <t>Самостоятельная работа</t>
  </si>
  <si>
    <t>Всего занятий</t>
  </si>
  <si>
    <t>Учебная нагрузка обучающихся (час.)</t>
  </si>
  <si>
    <t>Обязательная аудиторная</t>
  </si>
  <si>
    <t>в т.ч.</t>
  </si>
  <si>
    <t>лекций</t>
  </si>
  <si>
    <t>лаб. и практ. занятий, включая семинары</t>
  </si>
  <si>
    <t>курсовых работ (проектов) для СПО</t>
  </si>
  <si>
    <t>Распределение обязательной нагрузки по курсам и семестрам (час. в семестр)</t>
  </si>
  <si>
    <t>II курс</t>
  </si>
  <si>
    <t>ЕН.00</t>
  </si>
  <si>
    <t>Общий гуманитарный и социально-экономический цикл</t>
  </si>
  <si>
    <t>Математический и общий естественнонаучный цикл</t>
  </si>
  <si>
    <t>П.00</t>
  </si>
  <si>
    <t>Профессиональный цикл</t>
  </si>
  <si>
    <t>ОП.00</t>
  </si>
  <si>
    <t>Общепрофессиональные дисциплины</t>
  </si>
  <si>
    <t>Всего</t>
  </si>
  <si>
    <t>ПДП</t>
  </si>
  <si>
    <t>Преддипломная практика</t>
  </si>
  <si>
    <t>ГИА</t>
  </si>
  <si>
    <t>Государственная итоговая аттестация</t>
  </si>
  <si>
    <t>дисциплин и МДК</t>
  </si>
  <si>
    <t>учебной практики</t>
  </si>
  <si>
    <t>производственной практики / преддипломной практики</t>
  </si>
  <si>
    <t>экзаменов</t>
  </si>
  <si>
    <t>дифференцированных зачетов</t>
  </si>
  <si>
    <t>зачетов</t>
  </si>
  <si>
    <t>Государственная (итоговая) аттестация</t>
  </si>
  <si>
    <t>ОГСЭ.01</t>
  </si>
  <si>
    <t>ОГСЭ.02</t>
  </si>
  <si>
    <t>ОГСЭ.03</t>
  </si>
  <si>
    <t>ОГСЭ.04</t>
  </si>
  <si>
    <t>ЕН.01</t>
  </si>
  <si>
    <t>Основы философии</t>
  </si>
  <si>
    <t>История</t>
  </si>
  <si>
    <t>Иностранный язык</t>
  </si>
  <si>
    <t>Физическая культура</t>
  </si>
  <si>
    <r>
      <t>2.План учебного процесса</t>
    </r>
    <r>
      <rPr>
        <sz val="10"/>
        <rFont val="Arial Cyr"/>
        <family val="0"/>
      </rPr>
      <t xml:space="preserve"> </t>
    </r>
  </si>
  <si>
    <t>III курс</t>
  </si>
  <si>
    <t>I курс</t>
  </si>
  <si>
    <t>IV курс</t>
  </si>
  <si>
    <t>Химия</t>
  </si>
  <si>
    <t>Биология</t>
  </si>
  <si>
    <t>Математика</t>
  </si>
  <si>
    <t>Физика</t>
  </si>
  <si>
    <t>1 сем. 16 нед.</t>
  </si>
  <si>
    <t>2 сем. 23 нед.</t>
  </si>
  <si>
    <t>Информатика</t>
  </si>
  <si>
    <t>Инженерная графика</t>
  </si>
  <si>
    <t>Техническая механика</t>
  </si>
  <si>
    <t>Электротехника и электроника</t>
  </si>
  <si>
    <t>Гидравлика</t>
  </si>
  <si>
    <t>Основы геодезии</t>
  </si>
  <si>
    <t>Строительные материалы и изделия</t>
  </si>
  <si>
    <t>Менеджмент</t>
  </si>
  <si>
    <t>Безопасность жизнедеятельности</t>
  </si>
  <si>
    <t>Информационные технологии в проф. деятельности</t>
  </si>
  <si>
    <t>ПМ.01</t>
  </si>
  <si>
    <t>Профессиональные модули</t>
  </si>
  <si>
    <t>ПМ.00</t>
  </si>
  <si>
    <t>Разработка технологий и проектирование элементов систем водоснабжения и водоотведения</t>
  </si>
  <si>
    <t>ПМ.02</t>
  </si>
  <si>
    <t>Эксплуатация сетей и сооружений водоснабжения и водоотведения</t>
  </si>
  <si>
    <t>ПП.01</t>
  </si>
  <si>
    <t>Учебная практика</t>
  </si>
  <si>
    <t>Эксплуатация оборудования и автоматизация систем водоснабжения и водоотведения</t>
  </si>
  <si>
    <t>УП.02</t>
  </si>
  <si>
    <t>ПП.02</t>
  </si>
  <si>
    <t>ПМ.03</t>
  </si>
  <si>
    <t>Очистка и контроль качества природных и сточных вод</t>
  </si>
  <si>
    <t>ПП.03</t>
  </si>
  <si>
    <t>ПМ.04</t>
  </si>
  <si>
    <t>Выполнение работ по одной или нескольким профессиям рабочих, должностям служащих</t>
  </si>
  <si>
    <t>УП.04</t>
  </si>
  <si>
    <t xml:space="preserve"> </t>
  </si>
  <si>
    <t>з</t>
  </si>
  <si>
    <t>УП.03</t>
  </si>
  <si>
    <t>Общеобразовательный цикл</t>
  </si>
  <si>
    <t>ЕН.02</t>
  </si>
  <si>
    <t>ЕН.03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</si>
  <si>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</si>
  <si>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</si>
  <si>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</si>
  <si>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</si>
  <si>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</si>
  <si>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</si>
  <si>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</si>
  <si>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</si>
  <si>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</si>
  <si>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</si>
  <si>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</si>
  <si>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ДЗ</t>
  </si>
  <si>
    <t>Э</t>
  </si>
  <si>
    <t>Э,Э</t>
  </si>
  <si>
    <t>3 сем.  16 нед.</t>
  </si>
  <si>
    <t>Проектирование элементов систем водоснабжения и водоотведения</t>
  </si>
  <si>
    <t>Выполнение работ по очистке природных и сточных вод и контролю качественных показателей</t>
  </si>
  <si>
    <t>дз,дз,дз,дз,дз,дз</t>
  </si>
  <si>
    <t xml:space="preserve">Химия воды и микробиология </t>
  </si>
  <si>
    <t>1. Программа базовой подготовки</t>
  </si>
  <si>
    <t>УП 01</t>
  </si>
  <si>
    <t>Слесарные работы</t>
  </si>
  <si>
    <t>Трубозагоровительные работы</t>
  </si>
  <si>
    <t xml:space="preserve"> Технология и оборудование элементов систем водоснабжения и водоотведения</t>
  </si>
  <si>
    <t xml:space="preserve"> Отопление и вентилляция</t>
  </si>
  <si>
    <t>Тема 1.1</t>
  </si>
  <si>
    <t>Тема 1.2.</t>
  </si>
  <si>
    <t>Сварочные работы</t>
  </si>
  <si>
    <t>0/3/0</t>
  </si>
  <si>
    <t>Экономика организации</t>
  </si>
  <si>
    <t>Реконструкция сетей водоснабжения и водоотведения</t>
  </si>
  <si>
    <t>7 сем. 13 нед.</t>
  </si>
  <si>
    <t>8 сем. 10  нед.</t>
  </si>
  <si>
    <t xml:space="preserve">Производственная практика </t>
  </si>
  <si>
    <t>квалификационных экзаменов</t>
  </si>
  <si>
    <t>МДК. 01.01.</t>
  </si>
  <si>
    <t>МДК. 01.02.</t>
  </si>
  <si>
    <t>МДК. 02.01</t>
  </si>
  <si>
    <t>МДК. 03.01</t>
  </si>
  <si>
    <t>МДК. 04.01</t>
  </si>
  <si>
    <t>геодезическая практика</t>
  </si>
  <si>
    <t>тк;Э</t>
  </si>
  <si>
    <t>Аналитическая химия</t>
  </si>
  <si>
    <t>Всего (с учетом практики)</t>
  </si>
  <si>
    <t>Всего часов обучения по циклам ППССЗ (без практики)</t>
  </si>
  <si>
    <t>ОГСЭ.00</t>
  </si>
  <si>
    <t>Консультации 4 часа на одного обучающегося на каждый учебный год</t>
  </si>
  <si>
    <t>1.1.Выпускная квалификационая работа</t>
  </si>
  <si>
    <t>Выполнение выпускной квалификационной работы 4 недели</t>
  </si>
  <si>
    <t>Защита выпускной квалификационной работы 2 недели</t>
  </si>
  <si>
    <t>3/2/0/1</t>
  </si>
  <si>
    <t>4 сем.  18,5 нед.</t>
  </si>
  <si>
    <t>1/0/2/1</t>
  </si>
  <si>
    <t xml:space="preserve">САПР </t>
  </si>
  <si>
    <t>Выполнение работ по  профессии "Монтажник санитарно-технических систем и оборудования"</t>
  </si>
  <si>
    <t>5 сем. 12 нед.</t>
  </si>
  <si>
    <t>6 сем.  15,5 нед.</t>
  </si>
  <si>
    <t>Экологические основы природопользования</t>
  </si>
  <si>
    <t>Правовое обеспечение профессиональной деятельности</t>
  </si>
  <si>
    <r>
      <rPr>
        <sz val="9"/>
        <rFont val="Calibri"/>
        <family val="2"/>
      </rPr>
      <t xml:space="preserve">тк; </t>
    </r>
    <r>
      <rPr>
        <sz val="9"/>
        <rFont val="Arial Cyr"/>
        <family val="0"/>
      </rPr>
      <t>ДЗ</t>
    </r>
  </si>
  <si>
    <r>
      <rPr>
        <sz val="9"/>
        <rFont val="Calibri"/>
        <family val="2"/>
      </rPr>
      <t>тк</t>
    </r>
    <r>
      <rPr>
        <sz val="9"/>
        <rFont val="Arial Cyr"/>
        <family val="0"/>
      </rPr>
      <t>; ДЗ</t>
    </r>
  </si>
  <si>
    <t>0/7/5</t>
  </si>
  <si>
    <r>
      <rPr>
        <sz val="9"/>
        <rFont val="Calibri"/>
        <family val="2"/>
      </rPr>
      <t>тк</t>
    </r>
    <r>
      <rPr>
        <sz val="9"/>
        <rFont val="Arial Cyr"/>
        <family val="0"/>
      </rPr>
      <t>; Э</t>
    </r>
  </si>
  <si>
    <r>
      <rPr>
        <i/>
        <sz val="10"/>
        <rFont val="Calibri"/>
        <family val="2"/>
      </rPr>
      <t>ДЗ</t>
    </r>
    <r>
      <rPr>
        <i/>
        <sz val="10"/>
        <rFont val="Arial Cyr"/>
        <family val="0"/>
      </rPr>
      <t>;ДЗ; Э; ДЗ(КП)</t>
    </r>
  </si>
  <si>
    <t xml:space="preserve"> Э,Э, ДЗ(КП)</t>
  </si>
  <si>
    <t>з/з</t>
  </si>
  <si>
    <t>4/4/3/1</t>
  </si>
  <si>
    <t>ДЗ(КП)</t>
  </si>
  <si>
    <t>2/1/2/1</t>
  </si>
  <si>
    <t>тк/Э</t>
  </si>
  <si>
    <t>тк; Э; Э</t>
  </si>
  <si>
    <t>тк,ДЗ,ДЗ</t>
  </si>
  <si>
    <t>10/7/7/4</t>
  </si>
  <si>
    <t>10/14/12/4</t>
  </si>
  <si>
    <t>0/14/0</t>
  </si>
  <si>
    <t xml:space="preserve"> Общеобразовательные  учебные дисциплины (общие)</t>
  </si>
  <si>
    <t>э,э</t>
  </si>
  <si>
    <t>дз,дз</t>
  </si>
  <si>
    <t>тк,дз</t>
  </si>
  <si>
    <t>Основы безопасности жизнедеятельности</t>
  </si>
  <si>
    <t>дз</t>
  </si>
  <si>
    <t xml:space="preserve"> Общеобразовательные  учебные дисциплины (по выбору)</t>
  </si>
  <si>
    <t xml:space="preserve">Информатика </t>
  </si>
  <si>
    <t>Обществознание (вкл. экономику и право)</t>
  </si>
  <si>
    <t>В-08</t>
  </si>
  <si>
    <t>ОД.00</t>
  </si>
  <si>
    <t>0/8/3</t>
  </si>
  <si>
    <t>ОДБ.01</t>
  </si>
  <si>
    <t xml:space="preserve">Русский язык </t>
  </si>
  <si>
    <t>тк,э</t>
  </si>
  <si>
    <t>ОДБ.02</t>
  </si>
  <si>
    <t>Литература</t>
  </si>
  <si>
    <t>ОДБ.03</t>
  </si>
  <si>
    <t>ОДП.04</t>
  </si>
  <si>
    <t>ОДБ.05</t>
  </si>
  <si>
    <t>ОДБ.06</t>
  </si>
  <si>
    <t>ОДБ.07</t>
  </si>
  <si>
    <t>ОДБ.08</t>
  </si>
  <si>
    <t>Астрономия</t>
  </si>
  <si>
    <t>0/4/2</t>
  </si>
  <si>
    <t>ОДП.09</t>
  </si>
  <si>
    <t>ОДП.10</t>
  </si>
  <si>
    <t>ОДБ.11</t>
  </si>
  <si>
    <t>ОДБ.12</t>
  </si>
  <si>
    <t>ОДБ.13</t>
  </si>
  <si>
    <t>Учебная практика в мастерских (Слесарные, сварочные, трубозаготовительные работы)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</si>
</sst>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9"/>
      <name val="Calibri"/>
      <family val="2"/>
    </font>
    <font>
      <i/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9"/>
      <name val="Times New Roman"/>
      <family val="1"/>
    </font>
    <font>
      <i/>
      <sz val="10"/>
      <name val="Calibri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35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3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4" fillId="34" borderId="12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15" fillId="0" borderId="10" xfId="0" applyFont="1" applyFill="1" applyBorder="1" applyAlignment="1">
      <alignment horizontal="center" wrapText="1"/>
    </xf>
    <xf numFmtId="0" fontId="11" fillId="35" borderId="14" xfId="0" applyFont="1" applyFill="1" applyBorder="1" applyAlignment="1">
      <alignment horizontal="left" wrapText="1"/>
    </xf>
    <xf numFmtId="0" fontId="18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18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18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/>
    </xf>
    <xf numFmtId="0" fontId="16" fillId="0" borderId="10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wrapText="1"/>
    </xf>
    <xf numFmtId="0" fontId="2" fillId="3" borderId="10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/>
    </xf>
    <xf numFmtId="0" fontId="0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zoomScalePageLayoutView="0" workbookViewId="0" topLeftCell="A1">
      <pane xSplit="19" ySplit="11" topLeftCell="T12" activePane="bottomRight" state="frozen"/>
      <selection pane="topLeft" activeCell="A1" sqref="A1"/>
      <selection pane="topRight" activeCell="T1" sqref="T1"/>
      <selection pane="bottomLeft" activeCell="A12" sqref="A12"/>
      <selection pane="bottomRight" activeCell="T85" sqref="T85"/>
    </sheetView>
  </sheetViews>
  <sheetFormatPr defaultColWidth="9.00390625" defaultRowHeight="12.75"/>
  <cols>
    <col min="1" max="1" width="10.125" style="0" customWidth="1"/>
    <col min="2" max="2" width="28.125" style="0" customWidth="1"/>
    <col min="3" max="3" width="13.625" style="0" customWidth="1"/>
    <col min="4" max="4" width="9.625" style="0" customWidth="1"/>
    <col min="5" max="5" width="6.25390625" style="0" customWidth="1"/>
    <col min="6" max="6" width="7.125" style="0" customWidth="1"/>
    <col min="7" max="7" width="6.875" style="0" customWidth="1"/>
    <col min="8" max="9" width="6.625" style="0" customWidth="1"/>
    <col min="10" max="10" width="5.875" style="0" customWidth="1"/>
    <col min="11" max="11" width="5.75390625" style="0" customWidth="1"/>
    <col min="12" max="12" width="7.00390625" style="0" customWidth="1"/>
    <col min="13" max="13" width="6.25390625" style="0" customWidth="1"/>
    <col min="14" max="14" width="6.875" style="0" customWidth="1"/>
    <col min="15" max="15" width="6.375" style="0" customWidth="1"/>
    <col min="16" max="16" width="6.75390625" style="0" customWidth="1"/>
    <col min="17" max="17" width="7.25390625" style="0" customWidth="1"/>
    <col min="18" max="18" width="5.25390625" style="0" customWidth="1"/>
    <col min="19" max="20" width="6.875" style="0" customWidth="1"/>
  </cols>
  <sheetData>
    <row r="1" spans="3:256" ht="13.5" customHeight="1">
      <c r="C1" s="1" t="s">
        <v>42</v>
      </c>
      <c r="G1" t="s">
        <v>169</v>
      </c>
      <c r="IV1" s="98"/>
    </row>
    <row r="2" ht="17.25" customHeight="1">
      <c r="C2" s="1"/>
    </row>
    <row r="3" spans="1:17" ht="12.75">
      <c r="A3" s="210" t="s">
        <v>0</v>
      </c>
      <c r="B3" s="205" t="s">
        <v>1</v>
      </c>
      <c r="C3" s="205" t="s">
        <v>2</v>
      </c>
      <c r="D3" s="206" t="s">
        <v>6</v>
      </c>
      <c r="E3" s="206"/>
      <c r="F3" s="206"/>
      <c r="G3" s="206"/>
      <c r="H3" s="206"/>
      <c r="I3" s="206"/>
      <c r="J3" s="212" t="s">
        <v>12</v>
      </c>
      <c r="K3" s="213"/>
      <c r="L3" s="213"/>
      <c r="M3" s="213"/>
      <c r="N3" s="214"/>
      <c r="O3" s="214"/>
      <c r="P3" s="214"/>
      <c r="Q3" s="215"/>
    </row>
    <row r="4" spans="1:17" ht="12.75">
      <c r="A4" s="210"/>
      <c r="B4" s="205"/>
      <c r="C4" s="205"/>
      <c r="D4" s="205" t="s">
        <v>3</v>
      </c>
      <c r="E4" s="205" t="s">
        <v>4</v>
      </c>
      <c r="F4" s="206" t="s">
        <v>7</v>
      </c>
      <c r="G4" s="206"/>
      <c r="H4" s="206"/>
      <c r="I4" s="206"/>
      <c r="J4" s="216"/>
      <c r="K4" s="217"/>
      <c r="L4" s="217"/>
      <c r="M4" s="217"/>
      <c r="N4" s="218"/>
      <c r="O4" s="218"/>
      <c r="P4" s="218"/>
      <c r="Q4" s="219"/>
    </row>
    <row r="5" spans="1:17" ht="12.75">
      <c r="A5" s="210"/>
      <c r="B5" s="205"/>
      <c r="C5" s="205"/>
      <c r="D5" s="205"/>
      <c r="E5" s="205"/>
      <c r="F5" s="205" t="s">
        <v>5</v>
      </c>
      <c r="G5" s="206" t="s">
        <v>8</v>
      </c>
      <c r="H5" s="206"/>
      <c r="I5" s="206"/>
      <c r="J5" s="220"/>
      <c r="K5" s="221"/>
      <c r="L5" s="221"/>
      <c r="M5" s="221"/>
      <c r="N5" s="222"/>
      <c r="O5" s="222"/>
      <c r="P5" s="222"/>
      <c r="Q5" s="223"/>
    </row>
    <row r="6" spans="1:17" ht="12.75">
      <c r="A6" s="210"/>
      <c r="B6" s="205"/>
      <c r="C6" s="205"/>
      <c r="D6" s="205"/>
      <c r="E6" s="205"/>
      <c r="F6" s="205"/>
      <c r="G6" s="205" t="s">
        <v>9</v>
      </c>
      <c r="H6" s="205" t="s">
        <v>10</v>
      </c>
      <c r="I6" s="205" t="s">
        <v>11</v>
      </c>
      <c r="J6" s="206" t="s">
        <v>44</v>
      </c>
      <c r="K6" s="206"/>
      <c r="L6" s="206" t="s">
        <v>13</v>
      </c>
      <c r="M6" s="207"/>
      <c r="N6" s="206" t="s">
        <v>43</v>
      </c>
      <c r="O6" s="207"/>
      <c r="P6" s="206" t="s">
        <v>45</v>
      </c>
      <c r="Q6" s="207"/>
    </row>
    <row r="7" spans="1:17" ht="12.75">
      <c r="A7" s="210"/>
      <c r="B7" s="205"/>
      <c r="C7" s="205"/>
      <c r="D7" s="205"/>
      <c r="E7" s="205"/>
      <c r="F7" s="205"/>
      <c r="G7" s="205"/>
      <c r="H7" s="205"/>
      <c r="I7" s="205"/>
      <c r="J7" s="206"/>
      <c r="K7" s="206"/>
      <c r="L7" s="206"/>
      <c r="M7" s="207"/>
      <c r="N7" s="206"/>
      <c r="O7" s="207"/>
      <c r="P7" s="206"/>
      <c r="Q7" s="207"/>
    </row>
    <row r="8" spans="1:17" ht="12.75">
      <c r="A8" s="210"/>
      <c r="B8" s="205"/>
      <c r="C8" s="205"/>
      <c r="D8" s="205"/>
      <c r="E8" s="205"/>
      <c r="F8" s="205"/>
      <c r="G8" s="205"/>
      <c r="H8" s="205"/>
      <c r="I8" s="205"/>
      <c r="J8" s="208" t="s">
        <v>50</v>
      </c>
      <c r="K8" s="208" t="s">
        <v>51</v>
      </c>
      <c r="L8" s="208" t="s">
        <v>99</v>
      </c>
      <c r="M8" s="209" t="s">
        <v>136</v>
      </c>
      <c r="N8" s="209" t="s">
        <v>140</v>
      </c>
      <c r="O8" s="209" t="s">
        <v>141</v>
      </c>
      <c r="P8" s="209" t="s">
        <v>116</v>
      </c>
      <c r="Q8" s="211" t="s">
        <v>117</v>
      </c>
    </row>
    <row r="9" spans="1:17" ht="12.75">
      <c r="A9" s="210"/>
      <c r="B9" s="205"/>
      <c r="C9" s="205"/>
      <c r="D9" s="205"/>
      <c r="E9" s="205"/>
      <c r="F9" s="205"/>
      <c r="G9" s="205"/>
      <c r="H9" s="205"/>
      <c r="I9" s="205"/>
      <c r="J9" s="208"/>
      <c r="K9" s="208"/>
      <c r="L9" s="208"/>
      <c r="M9" s="209"/>
      <c r="N9" s="209"/>
      <c r="O9" s="209"/>
      <c r="P9" s="209"/>
      <c r="Q9" s="211"/>
    </row>
    <row r="10" spans="1:17" ht="24.75" customHeight="1">
      <c r="A10" s="210"/>
      <c r="B10" s="205"/>
      <c r="C10" s="205"/>
      <c r="D10" s="205"/>
      <c r="E10" s="205"/>
      <c r="F10" s="205"/>
      <c r="G10" s="205"/>
      <c r="H10" s="205"/>
      <c r="I10" s="205"/>
      <c r="J10" s="208"/>
      <c r="K10" s="208"/>
      <c r="L10" s="208"/>
      <c r="M10" s="209"/>
      <c r="N10" s="209"/>
      <c r="O10" s="209"/>
      <c r="P10" s="209"/>
      <c r="Q10" s="211"/>
    </row>
    <row r="11" spans="1:17" ht="20.25" customHeight="1">
      <c r="A11" s="210"/>
      <c r="B11" s="205"/>
      <c r="C11" s="205"/>
      <c r="D11" s="205"/>
      <c r="E11" s="205"/>
      <c r="F11" s="205"/>
      <c r="G11" s="205"/>
      <c r="H11" s="205"/>
      <c r="I11" s="205"/>
      <c r="J11" s="208"/>
      <c r="K11" s="208"/>
      <c r="L11" s="208"/>
      <c r="M11" s="209"/>
      <c r="N11" s="209"/>
      <c r="O11" s="209"/>
      <c r="P11" s="209"/>
      <c r="Q11" s="211"/>
    </row>
    <row r="12" spans="1:17" ht="12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9">
        <v>13</v>
      </c>
      <c r="N12" s="24">
        <v>14</v>
      </c>
      <c r="O12" s="2">
        <v>15</v>
      </c>
      <c r="P12" s="2">
        <v>16</v>
      </c>
      <c r="Q12" s="2">
        <v>17</v>
      </c>
    </row>
    <row r="13" spans="1:18" ht="25.5" customHeight="1">
      <c r="A13" s="33"/>
      <c r="B13" s="114" t="s">
        <v>129</v>
      </c>
      <c r="C13" s="34"/>
      <c r="D13" s="34">
        <f aca="true" t="shared" si="0" ref="D13:Q13">D14+D30+D35+D39</f>
        <v>6696</v>
      </c>
      <c r="E13" s="34">
        <f t="shared" si="0"/>
        <v>2232</v>
      </c>
      <c r="F13" s="34">
        <f t="shared" si="0"/>
        <v>4464</v>
      </c>
      <c r="G13" s="34">
        <f t="shared" si="0"/>
        <v>1924</v>
      </c>
      <c r="H13" s="34">
        <f t="shared" si="0"/>
        <v>2380</v>
      </c>
      <c r="I13" s="34">
        <f t="shared" si="0"/>
        <v>160</v>
      </c>
      <c r="J13" s="34">
        <f t="shared" si="0"/>
        <v>576</v>
      </c>
      <c r="K13" s="34">
        <f t="shared" si="0"/>
        <v>828</v>
      </c>
      <c r="L13" s="34">
        <f t="shared" si="0"/>
        <v>576</v>
      </c>
      <c r="M13" s="34">
        <f t="shared" si="0"/>
        <v>666</v>
      </c>
      <c r="N13" s="34">
        <f t="shared" si="0"/>
        <v>432</v>
      </c>
      <c r="O13" s="34">
        <f t="shared" si="0"/>
        <v>558</v>
      </c>
      <c r="P13" s="34">
        <f t="shared" si="0"/>
        <v>468</v>
      </c>
      <c r="Q13" s="34">
        <f t="shared" si="0"/>
        <v>360</v>
      </c>
      <c r="R13" s="32"/>
    </row>
    <row r="14" spans="1:18" ht="28.5" customHeight="1">
      <c r="A14" s="165" t="s">
        <v>170</v>
      </c>
      <c r="B14" s="174" t="s">
        <v>82</v>
      </c>
      <c r="C14" s="166"/>
      <c r="D14" s="167">
        <f aca="true" t="shared" si="1" ref="D14:K14">D15+D24</f>
        <v>2106</v>
      </c>
      <c r="E14" s="167">
        <f t="shared" si="1"/>
        <v>702</v>
      </c>
      <c r="F14" s="167">
        <f t="shared" si="1"/>
        <v>1404</v>
      </c>
      <c r="G14" s="167">
        <f t="shared" si="1"/>
        <v>546</v>
      </c>
      <c r="H14" s="167">
        <f t="shared" si="1"/>
        <v>848</v>
      </c>
      <c r="I14" s="167">
        <f t="shared" si="1"/>
        <v>10</v>
      </c>
      <c r="J14" s="167">
        <f t="shared" si="1"/>
        <v>576</v>
      </c>
      <c r="K14" s="167">
        <f t="shared" si="1"/>
        <v>828</v>
      </c>
      <c r="L14" s="37">
        <f aca="true" t="shared" si="2" ref="L14:Q14">SUM(L15:L29)</f>
        <v>0</v>
      </c>
      <c r="M14" s="37">
        <f t="shared" si="2"/>
        <v>0</v>
      </c>
      <c r="N14" s="37">
        <f t="shared" si="2"/>
        <v>0</v>
      </c>
      <c r="O14" s="37">
        <f t="shared" si="2"/>
        <v>0</v>
      </c>
      <c r="P14" s="37">
        <f t="shared" si="2"/>
        <v>0</v>
      </c>
      <c r="Q14" s="37">
        <f t="shared" si="2"/>
        <v>0</v>
      </c>
      <c r="R14" s="32"/>
    </row>
    <row r="15" spans="1:18" ht="25.5">
      <c r="A15" s="165"/>
      <c r="B15" s="168" t="s">
        <v>160</v>
      </c>
      <c r="C15" s="169" t="s">
        <v>171</v>
      </c>
      <c r="D15" s="172">
        <f aca="true" t="shared" si="3" ref="D15:K15">SUM(D16:D23)</f>
        <v>1359</v>
      </c>
      <c r="E15" s="172">
        <f t="shared" si="3"/>
        <v>453</v>
      </c>
      <c r="F15" s="172">
        <f t="shared" si="3"/>
        <v>906</v>
      </c>
      <c r="G15" s="172">
        <f t="shared" si="3"/>
        <v>254</v>
      </c>
      <c r="H15" s="172">
        <f t="shared" si="3"/>
        <v>652</v>
      </c>
      <c r="I15" s="172">
        <f t="shared" si="3"/>
        <v>0</v>
      </c>
      <c r="J15" s="172">
        <f t="shared" si="3"/>
        <v>366</v>
      </c>
      <c r="K15" s="172">
        <f t="shared" si="3"/>
        <v>540</v>
      </c>
      <c r="L15" s="51"/>
      <c r="M15" s="52"/>
      <c r="N15" s="49"/>
      <c r="O15" s="49"/>
      <c r="P15" s="49"/>
      <c r="Q15" s="49"/>
      <c r="R15" s="32"/>
    </row>
    <row r="16" spans="1:18" ht="12.75">
      <c r="A16" s="175" t="s">
        <v>172</v>
      </c>
      <c r="B16" s="176" t="s">
        <v>173</v>
      </c>
      <c r="C16" s="170" t="s">
        <v>174</v>
      </c>
      <c r="D16" s="170">
        <f aca="true" t="shared" si="4" ref="D16:D23">E16+F16</f>
        <v>117</v>
      </c>
      <c r="E16" s="170">
        <f aca="true" t="shared" si="5" ref="E16:E23">F16/2</f>
        <v>39</v>
      </c>
      <c r="F16" s="170">
        <v>78</v>
      </c>
      <c r="G16" s="170"/>
      <c r="H16" s="170">
        <v>78</v>
      </c>
      <c r="I16" s="177"/>
      <c r="J16" s="178">
        <v>32</v>
      </c>
      <c r="K16" s="178">
        <v>46</v>
      </c>
      <c r="L16" s="51"/>
      <c r="M16" s="52"/>
      <c r="N16" s="49"/>
      <c r="O16" s="49"/>
      <c r="P16" s="49"/>
      <c r="Q16" s="49"/>
      <c r="R16" s="32"/>
    </row>
    <row r="17" spans="1:18" ht="12.75">
      <c r="A17" s="175" t="s">
        <v>175</v>
      </c>
      <c r="B17" s="176" t="s">
        <v>176</v>
      </c>
      <c r="C17" s="170" t="s">
        <v>163</v>
      </c>
      <c r="D17" s="170">
        <f>E17+F17</f>
        <v>177</v>
      </c>
      <c r="E17" s="170">
        <f t="shared" si="5"/>
        <v>59</v>
      </c>
      <c r="F17" s="170">
        <v>118</v>
      </c>
      <c r="G17" s="170"/>
      <c r="H17" s="170">
        <v>118</v>
      </c>
      <c r="I17" s="177"/>
      <c r="J17" s="178">
        <v>50</v>
      </c>
      <c r="K17" s="178">
        <v>68</v>
      </c>
      <c r="L17" s="51"/>
      <c r="M17" s="52"/>
      <c r="N17" s="49"/>
      <c r="O17" s="49"/>
      <c r="P17" s="49"/>
      <c r="Q17" s="49"/>
      <c r="R17" s="32"/>
    </row>
    <row r="18" spans="1:18" ht="12.75">
      <c r="A18" s="175" t="s">
        <v>177</v>
      </c>
      <c r="B18" s="176" t="s">
        <v>40</v>
      </c>
      <c r="C18" s="170" t="s">
        <v>162</v>
      </c>
      <c r="D18" s="170">
        <f t="shared" si="4"/>
        <v>177</v>
      </c>
      <c r="E18" s="170">
        <f t="shared" si="5"/>
        <v>59</v>
      </c>
      <c r="F18" s="170">
        <v>118</v>
      </c>
      <c r="G18" s="170"/>
      <c r="H18" s="170">
        <v>118</v>
      </c>
      <c r="I18" s="177"/>
      <c r="J18" s="178">
        <v>48</v>
      </c>
      <c r="K18" s="178">
        <v>70</v>
      </c>
      <c r="L18" s="51"/>
      <c r="M18" s="52"/>
      <c r="N18" s="49"/>
      <c r="O18" s="49"/>
      <c r="P18" s="49"/>
      <c r="Q18" s="49"/>
      <c r="R18" s="32"/>
    </row>
    <row r="19" spans="1:18" ht="12.75">
      <c r="A19" s="175" t="s">
        <v>178</v>
      </c>
      <c r="B19" s="179" t="s">
        <v>48</v>
      </c>
      <c r="C19" s="170" t="s">
        <v>161</v>
      </c>
      <c r="D19" s="170">
        <f t="shared" si="4"/>
        <v>375</v>
      </c>
      <c r="E19" s="170">
        <f t="shared" si="5"/>
        <v>125</v>
      </c>
      <c r="F19" s="170">
        <v>250</v>
      </c>
      <c r="G19" s="170">
        <v>94</v>
      </c>
      <c r="H19" s="170">
        <v>156</v>
      </c>
      <c r="I19" s="180"/>
      <c r="J19" s="180">
        <v>110</v>
      </c>
      <c r="K19" s="180">
        <v>140</v>
      </c>
      <c r="L19" s="51"/>
      <c r="M19" s="52"/>
      <c r="N19" s="49"/>
      <c r="O19" s="49"/>
      <c r="P19" s="49"/>
      <c r="Q19" s="49"/>
      <c r="R19" s="32"/>
    </row>
    <row r="20" spans="1:18" ht="12.75">
      <c r="A20" s="175" t="s">
        <v>179</v>
      </c>
      <c r="B20" s="176" t="s">
        <v>39</v>
      </c>
      <c r="C20" s="170" t="s">
        <v>163</v>
      </c>
      <c r="D20" s="170">
        <f t="shared" si="4"/>
        <v>177</v>
      </c>
      <c r="E20" s="170">
        <f t="shared" si="5"/>
        <v>59</v>
      </c>
      <c r="F20" s="170">
        <v>118</v>
      </c>
      <c r="G20" s="170">
        <v>98</v>
      </c>
      <c r="H20" s="170">
        <v>20</v>
      </c>
      <c r="I20" s="180"/>
      <c r="J20" s="180">
        <v>48</v>
      </c>
      <c r="K20" s="180">
        <v>70</v>
      </c>
      <c r="L20" s="51"/>
      <c r="M20" s="52"/>
      <c r="N20" s="49"/>
      <c r="O20" s="49"/>
      <c r="P20" s="49"/>
      <c r="Q20" s="49"/>
      <c r="R20" s="32"/>
    </row>
    <row r="21" spans="1:18" ht="12.75">
      <c r="A21" s="175" t="s">
        <v>180</v>
      </c>
      <c r="B21" s="176" t="s">
        <v>41</v>
      </c>
      <c r="C21" s="170" t="s">
        <v>162</v>
      </c>
      <c r="D21" s="170">
        <f t="shared" si="4"/>
        <v>177</v>
      </c>
      <c r="E21" s="170">
        <f t="shared" si="5"/>
        <v>59</v>
      </c>
      <c r="F21" s="170">
        <v>118</v>
      </c>
      <c r="G21" s="170">
        <v>2</v>
      </c>
      <c r="H21" s="170">
        <v>116</v>
      </c>
      <c r="I21" s="177"/>
      <c r="J21" s="180">
        <v>48</v>
      </c>
      <c r="K21" s="180">
        <v>70</v>
      </c>
      <c r="L21" s="51"/>
      <c r="M21" s="52"/>
      <c r="N21" s="49"/>
      <c r="O21" s="49"/>
      <c r="P21" s="49"/>
      <c r="Q21" s="49"/>
      <c r="R21" s="32"/>
    </row>
    <row r="22" spans="1:18" ht="25.5" customHeight="1">
      <c r="A22" s="175" t="s">
        <v>181</v>
      </c>
      <c r="B22" s="181" t="s">
        <v>164</v>
      </c>
      <c r="C22" s="170" t="s">
        <v>163</v>
      </c>
      <c r="D22" s="170">
        <f>E22+F22</f>
        <v>105</v>
      </c>
      <c r="E22" s="170">
        <f t="shared" si="5"/>
        <v>35</v>
      </c>
      <c r="F22" s="170">
        <v>70</v>
      </c>
      <c r="G22" s="170">
        <v>34</v>
      </c>
      <c r="H22" s="170">
        <v>36</v>
      </c>
      <c r="I22" s="177"/>
      <c r="J22" s="180">
        <v>30</v>
      </c>
      <c r="K22" s="180">
        <v>40</v>
      </c>
      <c r="L22" s="51"/>
      <c r="M22" s="52"/>
      <c r="N22" s="49"/>
      <c r="O22" s="49"/>
      <c r="P22" s="49"/>
      <c r="Q22" s="49"/>
      <c r="R22" s="32"/>
    </row>
    <row r="23" spans="1:18" ht="12.75">
      <c r="A23" s="175" t="s">
        <v>182</v>
      </c>
      <c r="B23" s="181" t="s">
        <v>183</v>
      </c>
      <c r="C23" s="170" t="s">
        <v>165</v>
      </c>
      <c r="D23" s="170">
        <f t="shared" si="4"/>
        <v>54</v>
      </c>
      <c r="E23" s="170">
        <f t="shared" si="5"/>
        <v>18</v>
      </c>
      <c r="F23" s="170">
        <v>36</v>
      </c>
      <c r="G23" s="170">
        <v>26</v>
      </c>
      <c r="H23" s="170">
        <v>10</v>
      </c>
      <c r="I23" s="177"/>
      <c r="J23" s="180"/>
      <c r="K23" s="180">
        <v>36</v>
      </c>
      <c r="L23" s="51"/>
      <c r="M23" s="52"/>
      <c r="N23" s="49"/>
      <c r="O23" s="49"/>
      <c r="P23" s="49"/>
      <c r="Q23" s="49"/>
      <c r="R23" s="32"/>
    </row>
    <row r="24" spans="1:18" ht="25.5">
      <c r="A24" s="175"/>
      <c r="B24" s="182" t="s">
        <v>166</v>
      </c>
      <c r="C24" s="183" t="s">
        <v>184</v>
      </c>
      <c r="D24" s="172">
        <f aca="true" t="shared" si="6" ref="D24:K24">SUM(D25:D29)</f>
        <v>747</v>
      </c>
      <c r="E24" s="172">
        <f t="shared" si="6"/>
        <v>249</v>
      </c>
      <c r="F24" s="172">
        <f t="shared" si="6"/>
        <v>498</v>
      </c>
      <c r="G24" s="172">
        <f t="shared" si="6"/>
        <v>292</v>
      </c>
      <c r="H24" s="172">
        <f t="shared" si="6"/>
        <v>196</v>
      </c>
      <c r="I24" s="172">
        <f t="shared" si="6"/>
        <v>10</v>
      </c>
      <c r="J24" s="172">
        <f t="shared" si="6"/>
        <v>210</v>
      </c>
      <c r="K24" s="172">
        <f t="shared" si="6"/>
        <v>288</v>
      </c>
      <c r="L24" s="51"/>
      <c r="M24" s="52"/>
      <c r="N24" s="49"/>
      <c r="O24" s="49"/>
      <c r="P24" s="49"/>
      <c r="Q24" s="49"/>
      <c r="R24" s="32"/>
    </row>
    <row r="25" spans="1:18" ht="12.75">
      <c r="A25" s="175" t="s">
        <v>185</v>
      </c>
      <c r="B25" s="176" t="s">
        <v>167</v>
      </c>
      <c r="C25" s="170" t="s">
        <v>163</v>
      </c>
      <c r="D25" s="170">
        <f>F25+E25</f>
        <v>150</v>
      </c>
      <c r="E25" s="170">
        <f>F25/2</f>
        <v>50</v>
      </c>
      <c r="F25" s="170">
        <v>100</v>
      </c>
      <c r="G25" s="170">
        <v>30</v>
      </c>
      <c r="H25" s="170">
        <v>70</v>
      </c>
      <c r="I25" s="180"/>
      <c r="J25" s="178">
        <v>40</v>
      </c>
      <c r="K25" s="178">
        <v>60</v>
      </c>
      <c r="L25" s="51"/>
      <c r="M25" s="52"/>
      <c r="N25" s="49"/>
      <c r="O25" s="49"/>
      <c r="P25" s="49"/>
      <c r="Q25" s="49"/>
      <c r="R25" s="32"/>
    </row>
    <row r="26" spans="1:18" ht="12.75">
      <c r="A26" s="175" t="s">
        <v>186</v>
      </c>
      <c r="B26" s="175" t="s">
        <v>49</v>
      </c>
      <c r="C26" s="170" t="s">
        <v>161</v>
      </c>
      <c r="D26" s="171">
        <f>E26+F26</f>
        <v>210</v>
      </c>
      <c r="E26" s="170">
        <f>F26/2</f>
        <v>70</v>
      </c>
      <c r="F26" s="171">
        <v>140</v>
      </c>
      <c r="G26" s="171">
        <v>90</v>
      </c>
      <c r="H26" s="171">
        <v>50</v>
      </c>
      <c r="I26" s="180"/>
      <c r="J26" s="178">
        <v>58</v>
      </c>
      <c r="K26" s="178">
        <v>82</v>
      </c>
      <c r="L26" s="51"/>
      <c r="M26" s="52"/>
      <c r="N26" s="49"/>
      <c r="O26" s="49"/>
      <c r="P26" s="49"/>
      <c r="Q26" s="49"/>
      <c r="R26" s="32"/>
    </row>
    <row r="27" spans="1:18" ht="12.75">
      <c r="A27" s="175" t="s">
        <v>187</v>
      </c>
      <c r="B27" s="177" t="s">
        <v>46</v>
      </c>
      <c r="C27" s="170" t="s">
        <v>163</v>
      </c>
      <c r="D27" s="171">
        <f>E27+F27</f>
        <v>117</v>
      </c>
      <c r="E27" s="170">
        <f>F27/2</f>
        <v>39</v>
      </c>
      <c r="F27" s="171">
        <f>SUM(G27:H27)</f>
        <v>78</v>
      </c>
      <c r="G27" s="171">
        <v>54</v>
      </c>
      <c r="H27" s="171">
        <v>24</v>
      </c>
      <c r="I27" s="171"/>
      <c r="J27" s="178">
        <v>32</v>
      </c>
      <c r="K27" s="178">
        <v>46</v>
      </c>
      <c r="L27" s="51"/>
      <c r="M27" s="52"/>
      <c r="N27" s="49"/>
      <c r="O27" s="49"/>
      <c r="P27" s="49"/>
      <c r="Q27" s="49"/>
      <c r="R27" s="32"/>
    </row>
    <row r="28" spans="1:18" ht="25.5">
      <c r="A28" s="175" t="s">
        <v>188</v>
      </c>
      <c r="B28" s="184" t="s">
        <v>168</v>
      </c>
      <c r="C28" s="170" t="s">
        <v>163</v>
      </c>
      <c r="D28" s="170">
        <f>F28+E28</f>
        <v>162</v>
      </c>
      <c r="E28" s="170">
        <f>F28/2</f>
        <v>54</v>
      </c>
      <c r="F28" s="170">
        <v>108</v>
      </c>
      <c r="G28" s="170">
        <v>76</v>
      </c>
      <c r="H28" s="170">
        <v>32</v>
      </c>
      <c r="I28" s="180"/>
      <c r="J28" s="180">
        <v>44</v>
      </c>
      <c r="K28" s="180">
        <v>64</v>
      </c>
      <c r="L28" s="99"/>
      <c r="M28" s="100"/>
      <c r="N28" s="49"/>
      <c r="O28" s="49"/>
      <c r="P28" s="49"/>
      <c r="Q28" s="49"/>
      <c r="R28" s="32"/>
    </row>
    <row r="29" spans="1:18" ht="12.75">
      <c r="A29" s="175" t="s">
        <v>189</v>
      </c>
      <c r="B29" s="177" t="s">
        <v>47</v>
      </c>
      <c r="C29" s="170" t="s">
        <v>163</v>
      </c>
      <c r="D29" s="171">
        <f>E29+F29</f>
        <v>108</v>
      </c>
      <c r="E29" s="170">
        <f>F29/2</f>
        <v>36</v>
      </c>
      <c r="F29" s="171">
        <v>72</v>
      </c>
      <c r="G29" s="171">
        <v>42</v>
      </c>
      <c r="H29" s="171">
        <v>20</v>
      </c>
      <c r="I29" s="177">
        <v>10</v>
      </c>
      <c r="J29" s="178">
        <v>36</v>
      </c>
      <c r="K29" s="178">
        <v>36</v>
      </c>
      <c r="L29" s="99"/>
      <c r="M29" s="100"/>
      <c r="N29" s="49"/>
      <c r="O29" s="49"/>
      <c r="P29" s="49"/>
      <c r="Q29" s="49"/>
      <c r="R29" s="32"/>
    </row>
    <row r="30" spans="1:18" ht="27" customHeight="1">
      <c r="A30" s="39" t="s">
        <v>130</v>
      </c>
      <c r="B30" s="43" t="s">
        <v>15</v>
      </c>
      <c r="C30" s="36" t="s">
        <v>159</v>
      </c>
      <c r="D30" s="37">
        <f>SUM(D31:D34)</f>
        <v>654</v>
      </c>
      <c r="E30" s="37">
        <f>SUM(E31:E34)</f>
        <v>218</v>
      </c>
      <c r="F30" s="37">
        <f>SUM(F31:F34)</f>
        <v>436</v>
      </c>
      <c r="G30" s="37">
        <f aca="true" t="shared" si="7" ref="G30:Q30">SUM(G31:G34)</f>
        <v>82</v>
      </c>
      <c r="H30" s="37">
        <f t="shared" si="7"/>
        <v>354</v>
      </c>
      <c r="I30" s="37">
        <f t="shared" si="7"/>
        <v>0</v>
      </c>
      <c r="J30" s="37">
        <f t="shared" si="7"/>
        <v>0</v>
      </c>
      <c r="K30" s="37">
        <f t="shared" si="7"/>
        <v>0</v>
      </c>
      <c r="L30" s="101">
        <f t="shared" si="7"/>
        <v>112</v>
      </c>
      <c r="M30" s="101">
        <f t="shared" si="7"/>
        <v>72</v>
      </c>
      <c r="N30" s="37">
        <f t="shared" si="7"/>
        <v>48</v>
      </c>
      <c r="O30" s="37">
        <f t="shared" si="7"/>
        <v>64</v>
      </c>
      <c r="P30" s="37">
        <f t="shared" si="7"/>
        <v>100</v>
      </c>
      <c r="Q30" s="37">
        <f t="shared" si="7"/>
        <v>40</v>
      </c>
      <c r="R30" s="32"/>
    </row>
    <row r="31" spans="1:18" ht="12.75" customHeight="1">
      <c r="A31" s="55" t="s">
        <v>33</v>
      </c>
      <c r="B31" s="56" t="s">
        <v>38</v>
      </c>
      <c r="C31" s="49" t="s">
        <v>96</v>
      </c>
      <c r="D31" s="53">
        <f aca="true" t="shared" si="8" ref="D31:D38">F31+E31</f>
        <v>56</v>
      </c>
      <c r="E31" s="53">
        <v>8</v>
      </c>
      <c r="F31" s="50">
        <f>SUM(J31:Q31)</f>
        <v>48</v>
      </c>
      <c r="G31" s="53">
        <v>40</v>
      </c>
      <c r="H31" s="53">
        <v>8</v>
      </c>
      <c r="I31" s="57"/>
      <c r="J31" s="53"/>
      <c r="K31" s="53"/>
      <c r="L31" s="102"/>
      <c r="M31" s="102"/>
      <c r="N31" s="49"/>
      <c r="O31" s="58"/>
      <c r="P31" s="132">
        <v>48</v>
      </c>
      <c r="Q31" s="58"/>
      <c r="R31" s="32"/>
    </row>
    <row r="32" spans="1:18" ht="13.5" customHeight="1">
      <c r="A32" s="59" t="s">
        <v>34</v>
      </c>
      <c r="B32" s="56" t="s">
        <v>39</v>
      </c>
      <c r="C32" s="53" t="s">
        <v>96</v>
      </c>
      <c r="D32" s="53">
        <f t="shared" si="8"/>
        <v>56</v>
      </c>
      <c r="E32" s="53">
        <v>8</v>
      </c>
      <c r="F32" s="50">
        <v>48</v>
      </c>
      <c r="G32" s="53">
        <v>40</v>
      </c>
      <c r="H32" s="53">
        <v>8</v>
      </c>
      <c r="I32" s="57"/>
      <c r="J32" s="53"/>
      <c r="K32" s="53"/>
      <c r="L32" s="102">
        <v>48</v>
      </c>
      <c r="M32" s="131"/>
      <c r="N32" s="49"/>
      <c r="O32" s="58"/>
      <c r="P32" s="58"/>
      <c r="Q32" s="58"/>
      <c r="R32" s="32"/>
    </row>
    <row r="33" spans="1:18" ht="13.5" customHeight="1">
      <c r="A33" s="55" t="s">
        <v>35</v>
      </c>
      <c r="B33" s="60" t="s">
        <v>40</v>
      </c>
      <c r="C33" s="27" t="s">
        <v>102</v>
      </c>
      <c r="D33" s="53">
        <f t="shared" si="8"/>
        <v>202</v>
      </c>
      <c r="E33" s="53">
        <v>32</v>
      </c>
      <c r="F33" s="53">
        <f>SUM(L33:Q33)</f>
        <v>170</v>
      </c>
      <c r="G33" s="53"/>
      <c r="H33" s="53">
        <f>SUM(L33:Q33)</f>
        <v>170</v>
      </c>
      <c r="I33" s="57"/>
      <c r="J33" s="53"/>
      <c r="K33" s="53"/>
      <c r="L33" s="102">
        <v>32</v>
      </c>
      <c r="M33" s="102">
        <v>36</v>
      </c>
      <c r="N33" s="49">
        <v>24</v>
      </c>
      <c r="O33" s="58">
        <v>32</v>
      </c>
      <c r="P33" s="58">
        <v>26</v>
      </c>
      <c r="Q33" s="58">
        <v>20</v>
      </c>
      <c r="R33" s="32"/>
    </row>
    <row r="34" spans="1:18" ht="15" customHeight="1">
      <c r="A34" s="55" t="s">
        <v>36</v>
      </c>
      <c r="B34" s="60" t="s">
        <v>41</v>
      </c>
      <c r="C34" s="27" t="s">
        <v>102</v>
      </c>
      <c r="D34" s="53">
        <f t="shared" si="8"/>
        <v>340</v>
      </c>
      <c r="E34" s="53">
        <v>170</v>
      </c>
      <c r="F34" s="50">
        <f>SUM(L34:Q34)</f>
        <v>170</v>
      </c>
      <c r="G34" s="53">
        <v>2</v>
      </c>
      <c r="H34" s="53">
        <v>168</v>
      </c>
      <c r="I34" s="57"/>
      <c r="J34" s="53"/>
      <c r="K34" s="53"/>
      <c r="L34" s="102">
        <v>32</v>
      </c>
      <c r="M34" s="102">
        <v>36</v>
      </c>
      <c r="N34" s="49">
        <v>24</v>
      </c>
      <c r="O34" s="58">
        <v>32</v>
      </c>
      <c r="P34" s="58">
        <v>26</v>
      </c>
      <c r="Q34" s="58">
        <v>20</v>
      </c>
      <c r="R34" s="32"/>
    </row>
    <row r="35" spans="1:18" ht="23.25" customHeight="1">
      <c r="A35" s="38" t="s">
        <v>14</v>
      </c>
      <c r="B35" s="118" t="s">
        <v>16</v>
      </c>
      <c r="C35" s="40" t="s">
        <v>113</v>
      </c>
      <c r="D35" s="41">
        <f t="shared" si="8"/>
        <v>246</v>
      </c>
      <c r="E35" s="42">
        <f>SUM(E36:E38)</f>
        <v>82</v>
      </c>
      <c r="F35" s="35">
        <f>SUM(F36:F38)</f>
        <v>164</v>
      </c>
      <c r="G35" s="35">
        <f aca="true" t="shared" si="9" ref="G35:Q35">SUM(G36:G38)</f>
        <v>84</v>
      </c>
      <c r="H35" s="35">
        <f t="shared" si="9"/>
        <v>80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103">
        <f t="shared" si="9"/>
        <v>62</v>
      </c>
      <c r="M35" s="103">
        <f t="shared" si="9"/>
        <v>68</v>
      </c>
      <c r="N35" s="35">
        <f t="shared" si="9"/>
        <v>0</v>
      </c>
      <c r="O35" s="35">
        <f t="shared" si="9"/>
        <v>34</v>
      </c>
      <c r="P35" s="35">
        <f t="shared" si="9"/>
        <v>0</v>
      </c>
      <c r="Q35" s="35">
        <f t="shared" si="9"/>
        <v>0</v>
      </c>
      <c r="R35" s="32"/>
    </row>
    <row r="36" spans="1:18" ht="14.25" customHeight="1">
      <c r="A36" s="48" t="s">
        <v>37</v>
      </c>
      <c r="B36" s="48" t="s">
        <v>48</v>
      </c>
      <c r="C36" s="61" t="s">
        <v>144</v>
      </c>
      <c r="D36" s="53">
        <f t="shared" si="8"/>
        <v>105</v>
      </c>
      <c r="E36" s="53">
        <f>F36/2</f>
        <v>35</v>
      </c>
      <c r="F36" s="50">
        <v>70</v>
      </c>
      <c r="G36" s="62">
        <v>38</v>
      </c>
      <c r="H36" s="62">
        <v>32</v>
      </c>
      <c r="I36" s="62"/>
      <c r="J36" s="62"/>
      <c r="K36" s="62"/>
      <c r="L36" s="61">
        <v>32</v>
      </c>
      <c r="M36" s="104">
        <v>38</v>
      </c>
      <c r="N36" s="58"/>
      <c r="O36" s="58"/>
      <c r="P36" s="58"/>
      <c r="Q36" s="58"/>
      <c r="R36" s="32"/>
    </row>
    <row r="37" spans="1:18" ht="13.5" customHeight="1">
      <c r="A37" s="48" t="s">
        <v>83</v>
      </c>
      <c r="B37" s="63" t="s">
        <v>52</v>
      </c>
      <c r="C37" s="61" t="s">
        <v>144</v>
      </c>
      <c r="D37" s="53">
        <f t="shared" si="8"/>
        <v>90</v>
      </c>
      <c r="E37" s="53">
        <f>F37/2</f>
        <v>30</v>
      </c>
      <c r="F37" s="50">
        <f>SUM(J37:Q37)</f>
        <v>60</v>
      </c>
      <c r="G37" s="62">
        <f>F37-H37</f>
        <v>20</v>
      </c>
      <c r="H37" s="62">
        <v>40</v>
      </c>
      <c r="I37" s="62"/>
      <c r="J37" s="62"/>
      <c r="K37" s="62"/>
      <c r="L37" s="61">
        <v>30</v>
      </c>
      <c r="M37" s="104">
        <v>30</v>
      </c>
      <c r="N37" s="58"/>
      <c r="O37" s="58"/>
      <c r="P37" s="58"/>
      <c r="Q37" s="58"/>
      <c r="R37" s="32"/>
    </row>
    <row r="38" spans="1:18" ht="24.75" customHeight="1">
      <c r="A38" s="48" t="s">
        <v>84</v>
      </c>
      <c r="B38" s="63" t="s">
        <v>142</v>
      </c>
      <c r="C38" s="134" t="s">
        <v>96</v>
      </c>
      <c r="D38" s="135">
        <f t="shared" si="8"/>
        <v>51</v>
      </c>
      <c r="E38" s="135">
        <f>F38/2</f>
        <v>17</v>
      </c>
      <c r="F38" s="136">
        <v>34</v>
      </c>
      <c r="G38" s="137">
        <f>F38-H38</f>
        <v>26</v>
      </c>
      <c r="H38" s="138">
        <v>8</v>
      </c>
      <c r="I38" s="138"/>
      <c r="J38" s="138"/>
      <c r="K38" s="138"/>
      <c r="L38" s="139"/>
      <c r="M38" s="140"/>
      <c r="N38" s="141"/>
      <c r="O38" s="141">
        <v>34</v>
      </c>
      <c r="P38" s="142"/>
      <c r="Q38" s="141"/>
      <c r="R38" s="32"/>
    </row>
    <row r="39" spans="1:18" ht="17.25" customHeight="1">
      <c r="A39" s="44" t="s">
        <v>17</v>
      </c>
      <c r="B39" s="97" t="s">
        <v>18</v>
      </c>
      <c r="C39" s="45" t="s">
        <v>158</v>
      </c>
      <c r="D39" s="45">
        <f aca="true" t="shared" si="10" ref="D39:Q39">D40+D52</f>
        <v>3690</v>
      </c>
      <c r="E39" s="173">
        <f t="shared" si="10"/>
        <v>1230</v>
      </c>
      <c r="F39" s="45">
        <f t="shared" si="10"/>
        <v>2460</v>
      </c>
      <c r="G39" s="45">
        <f t="shared" si="10"/>
        <v>1212</v>
      </c>
      <c r="H39" s="45">
        <f t="shared" si="10"/>
        <v>1098</v>
      </c>
      <c r="I39" s="45">
        <f t="shared" si="10"/>
        <v>150</v>
      </c>
      <c r="J39" s="45">
        <f t="shared" si="10"/>
        <v>0</v>
      </c>
      <c r="K39" s="45">
        <f t="shared" si="10"/>
        <v>0</v>
      </c>
      <c r="L39" s="103">
        <f t="shared" si="10"/>
        <v>402</v>
      </c>
      <c r="M39" s="103">
        <f t="shared" si="10"/>
        <v>526</v>
      </c>
      <c r="N39" s="45">
        <f t="shared" si="10"/>
        <v>384</v>
      </c>
      <c r="O39" s="45">
        <f t="shared" si="10"/>
        <v>460</v>
      </c>
      <c r="P39" s="45">
        <f t="shared" si="10"/>
        <v>368</v>
      </c>
      <c r="Q39" s="45">
        <f t="shared" si="10"/>
        <v>320</v>
      </c>
      <c r="R39" s="32"/>
    </row>
    <row r="40" spans="1:18" ht="23.25" customHeight="1">
      <c r="A40" s="38" t="s">
        <v>19</v>
      </c>
      <c r="B40" s="72" t="s">
        <v>20</v>
      </c>
      <c r="C40" s="46" t="s">
        <v>146</v>
      </c>
      <c r="D40" s="35">
        <f aca="true" t="shared" si="11" ref="D40:Q40">SUM(D41:D51)</f>
        <v>1164</v>
      </c>
      <c r="E40" s="35">
        <f t="shared" si="11"/>
        <v>388</v>
      </c>
      <c r="F40" s="35">
        <f t="shared" si="11"/>
        <v>776</v>
      </c>
      <c r="G40" s="35">
        <f t="shared" si="11"/>
        <v>368</v>
      </c>
      <c r="H40" s="35">
        <f t="shared" si="11"/>
        <v>408</v>
      </c>
      <c r="I40" s="35">
        <f t="shared" si="11"/>
        <v>0</v>
      </c>
      <c r="J40" s="35">
        <f t="shared" si="11"/>
        <v>0</v>
      </c>
      <c r="K40" s="35">
        <f t="shared" si="11"/>
        <v>0</v>
      </c>
      <c r="L40" s="103">
        <f t="shared" si="11"/>
        <v>346</v>
      </c>
      <c r="M40" s="103">
        <f t="shared" si="11"/>
        <v>192</v>
      </c>
      <c r="N40" s="35">
        <f t="shared" si="11"/>
        <v>60</v>
      </c>
      <c r="O40" s="35">
        <f t="shared" si="11"/>
        <v>98</v>
      </c>
      <c r="P40" s="35">
        <f t="shared" si="11"/>
        <v>0</v>
      </c>
      <c r="Q40" s="35">
        <f t="shared" si="11"/>
        <v>80</v>
      </c>
      <c r="R40" s="32"/>
    </row>
    <row r="41" spans="1:18" ht="15" customHeight="1">
      <c r="A41" s="48" t="s">
        <v>85</v>
      </c>
      <c r="B41" s="48" t="s">
        <v>53</v>
      </c>
      <c r="C41" s="65" t="s">
        <v>145</v>
      </c>
      <c r="D41" s="50">
        <f>SUM(E41:F41)</f>
        <v>180</v>
      </c>
      <c r="E41" s="50">
        <f aca="true" t="shared" si="12" ref="E41:E51">F41*0.5</f>
        <v>60</v>
      </c>
      <c r="F41" s="50">
        <f>SUM(G41:I41)</f>
        <v>120</v>
      </c>
      <c r="G41" s="66"/>
      <c r="H41" s="64">
        <v>120</v>
      </c>
      <c r="I41" s="66"/>
      <c r="J41" s="66"/>
      <c r="K41" s="66"/>
      <c r="L41" s="65">
        <v>60</v>
      </c>
      <c r="M41" s="105">
        <v>60</v>
      </c>
      <c r="N41" s="58"/>
      <c r="O41" s="58"/>
      <c r="P41" s="58"/>
      <c r="Q41" s="58"/>
      <c r="R41" s="32"/>
    </row>
    <row r="42" spans="1:18" ht="12.75">
      <c r="A42" s="48" t="s">
        <v>86</v>
      </c>
      <c r="B42" s="48" t="s">
        <v>54</v>
      </c>
      <c r="C42" s="65" t="s">
        <v>98</v>
      </c>
      <c r="D42" s="50">
        <f aca="true" t="shared" si="13" ref="D42:D57">SUM(E42:F42)</f>
        <v>180</v>
      </c>
      <c r="E42" s="50">
        <f t="shared" si="12"/>
        <v>60</v>
      </c>
      <c r="F42" s="50">
        <f aca="true" t="shared" si="14" ref="F42:F51">SUM(G42:I42)</f>
        <v>120</v>
      </c>
      <c r="G42" s="64">
        <v>60</v>
      </c>
      <c r="H42" s="64">
        <v>60</v>
      </c>
      <c r="I42" s="66"/>
      <c r="J42" s="66"/>
      <c r="K42" s="66"/>
      <c r="L42" s="65">
        <v>60</v>
      </c>
      <c r="M42" s="105">
        <v>60</v>
      </c>
      <c r="N42" s="58"/>
      <c r="O42" s="58"/>
      <c r="P42" s="58"/>
      <c r="Q42" s="58"/>
      <c r="R42" s="32"/>
    </row>
    <row r="43" spans="1:18" ht="12.75" customHeight="1">
      <c r="A43" s="48" t="s">
        <v>87</v>
      </c>
      <c r="B43" s="48" t="s">
        <v>55</v>
      </c>
      <c r="C43" s="117" t="s">
        <v>96</v>
      </c>
      <c r="D43" s="50">
        <f t="shared" si="13"/>
        <v>84</v>
      </c>
      <c r="E43" s="50">
        <f t="shared" si="12"/>
        <v>28</v>
      </c>
      <c r="F43" s="50">
        <f t="shared" si="14"/>
        <v>56</v>
      </c>
      <c r="G43" s="64">
        <v>36</v>
      </c>
      <c r="H43" s="64">
        <v>20</v>
      </c>
      <c r="I43" s="64"/>
      <c r="J43" s="64"/>
      <c r="K43" s="64"/>
      <c r="L43" s="65">
        <v>56</v>
      </c>
      <c r="M43" s="105"/>
      <c r="N43" s="58"/>
      <c r="O43" s="58"/>
      <c r="P43" s="58"/>
      <c r="Q43" s="58"/>
      <c r="R43" s="32"/>
    </row>
    <row r="44" spans="1:18" ht="13.5" customHeight="1">
      <c r="A44" s="48" t="s">
        <v>88</v>
      </c>
      <c r="B44" s="48" t="s">
        <v>56</v>
      </c>
      <c r="C44" s="65" t="s">
        <v>97</v>
      </c>
      <c r="D44" s="50">
        <f t="shared" si="13"/>
        <v>135</v>
      </c>
      <c r="E44" s="50">
        <f t="shared" si="12"/>
        <v>45</v>
      </c>
      <c r="F44" s="50">
        <f t="shared" si="14"/>
        <v>90</v>
      </c>
      <c r="G44" s="64">
        <v>58</v>
      </c>
      <c r="H44" s="64">
        <v>32</v>
      </c>
      <c r="I44" s="64"/>
      <c r="J44" s="64"/>
      <c r="K44" s="64"/>
      <c r="L44" s="65">
        <v>90</v>
      </c>
      <c r="M44" s="105"/>
      <c r="N44" s="58"/>
      <c r="O44" s="58"/>
      <c r="P44" s="58"/>
      <c r="Q44" s="58"/>
      <c r="R44" s="32"/>
    </row>
    <row r="45" spans="1:18" ht="12.75">
      <c r="A45" s="48" t="s">
        <v>89</v>
      </c>
      <c r="B45" s="48" t="s">
        <v>57</v>
      </c>
      <c r="C45" s="65" t="s">
        <v>126</v>
      </c>
      <c r="D45" s="50">
        <f t="shared" si="13"/>
        <v>93</v>
      </c>
      <c r="E45" s="51">
        <f t="shared" si="12"/>
        <v>31</v>
      </c>
      <c r="F45" s="50">
        <f t="shared" si="14"/>
        <v>62</v>
      </c>
      <c r="G45" s="65">
        <v>34</v>
      </c>
      <c r="H45" s="65">
        <v>28</v>
      </c>
      <c r="I45" s="65"/>
      <c r="J45" s="65"/>
      <c r="K45" s="65"/>
      <c r="L45" s="65"/>
      <c r="M45" s="105">
        <v>32</v>
      </c>
      <c r="N45" s="54">
        <v>30</v>
      </c>
      <c r="O45" s="67"/>
      <c r="P45" s="67"/>
      <c r="Q45" s="67"/>
      <c r="R45" s="32"/>
    </row>
    <row r="46" spans="1:18" ht="12.75" customHeight="1">
      <c r="A46" s="48" t="s">
        <v>90</v>
      </c>
      <c r="B46" s="48" t="s">
        <v>58</v>
      </c>
      <c r="C46" s="65" t="s">
        <v>96</v>
      </c>
      <c r="D46" s="50">
        <f t="shared" si="13"/>
        <v>60</v>
      </c>
      <c r="E46" s="50">
        <f t="shared" si="12"/>
        <v>20</v>
      </c>
      <c r="F46" s="50">
        <f t="shared" si="14"/>
        <v>40</v>
      </c>
      <c r="G46" s="64">
        <v>28</v>
      </c>
      <c r="H46" s="64">
        <v>12</v>
      </c>
      <c r="I46" s="64"/>
      <c r="J46" s="64"/>
      <c r="K46" s="64"/>
      <c r="L46" s="65">
        <v>40</v>
      </c>
      <c r="M46" s="105"/>
      <c r="N46" s="49"/>
      <c r="O46" s="58"/>
      <c r="P46" s="58"/>
      <c r="Q46" s="58"/>
      <c r="R46" s="32"/>
    </row>
    <row r="47" spans="1:18" ht="22.5" customHeight="1">
      <c r="A47" s="48" t="s">
        <v>91</v>
      </c>
      <c r="B47" s="48" t="s">
        <v>143</v>
      </c>
      <c r="C47" s="65" t="s">
        <v>96</v>
      </c>
      <c r="D47" s="50">
        <f t="shared" si="13"/>
        <v>72</v>
      </c>
      <c r="E47" s="50">
        <f t="shared" si="12"/>
        <v>24</v>
      </c>
      <c r="F47" s="50">
        <f t="shared" si="14"/>
        <v>48</v>
      </c>
      <c r="G47" s="64">
        <v>40</v>
      </c>
      <c r="H47" s="64">
        <v>8</v>
      </c>
      <c r="I47" s="64"/>
      <c r="J47" s="64"/>
      <c r="K47" s="64"/>
      <c r="L47" s="65"/>
      <c r="M47" s="105"/>
      <c r="N47" s="49"/>
      <c r="O47" s="58"/>
      <c r="P47" s="58"/>
      <c r="Q47" s="58">
        <v>48</v>
      </c>
      <c r="R47" s="32"/>
    </row>
    <row r="48" spans="1:18" ht="12.75">
      <c r="A48" s="48" t="s">
        <v>92</v>
      </c>
      <c r="B48" s="48" t="s">
        <v>59</v>
      </c>
      <c r="C48" s="65" t="s">
        <v>96</v>
      </c>
      <c r="D48" s="50">
        <f t="shared" si="13"/>
        <v>48</v>
      </c>
      <c r="E48" s="50">
        <f t="shared" si="12"/>
        <v>16</v>
      </c>
      <c r="F48" s="50">
        <f t="shared" si="14"/>
        <v>32</v>
      </c>
      <c r="G48" s="64">
        <v>24</v>
      </c>
      <c r="H48" s="64">
        <v>8</v>
      </c>
      <c r="I48" s="64"/>
      <c r="J48" s="64"/>
      <c r="K48" s="64"/>
      <c r="L48" s="65"/>
      <c r="M48" s="105"/>
      <c r="N48" s="49"/>
      <c r="O48" s="58"/>
      <c r="P48" s="58"/>
      <c r="Q48" s="58">
        <v>32</v>
      </c>
      <c r="R48" s="32"/>
    </row>
    <row r="49" spans="1:18" ht="24" customHeight="1">
      <c r="A49" s="48" t="s">
        <v>93</v>
      </c>
      <c r="B49" s="48" t="s">
        <v>61</v>
      </c>
      <c r="C49" s="65" t="s">
        <v>145</v>
      </c>
      <c r="D49" s="50">
        <f t="shared" si="13"/>
        <v>90</v>
      </c>
      <c r="E49" s="50">
        <f t="shared" si="12"/>
        <v>30</v>
      </c>
      <c r="F49" s="50">
        <f t="shared" si="14"/>
        <v>60</v>
      </c>
      <c r="G49" s="64">
        <v>20</v>
      </c>
      <c r="H49" s="64">
        <v>40</v>
      </c>
      <c r="I49" s="66"/>
      <c r="J49" s="66"/>
      <c r="K49" s="66"/>
      <c r="L49" s="106"/>
      <c r="M49" s="106"/>
      <c r="N49" s="130">
        <v>30</v>
      </c>
      <c r="O49" s="130">
        <v>30</v>
      </c>
      <c r="P49" s="58"/>
      <c r="Q49" s="58"/>
      <c r="R49" s="32"/>
    </row>
    <row r="50" spans="1:18" ht="13.5" customHeight="1">
      <c r="A50" s="48" t="s">
        <v>94</v>
      </c>
      <c r="B50" s="48" t="s">
        <v>60</v>
      </c>
      <c r="C50" s="64" t="s">
        <v>96</v>
      </c>
      <c r="D50" s="50">
        <f t="shared" si="13"/>
        <v>102</v>
      </c>
      <c r="E50" s="50">
        <f t="shared" si="12"/>
        <v>34</v>
      </c>
      <c r="F50" s="50">
        <f t="shared" si="14"/>
        <v>68</v>
      </c>
      <c r="G50" s="64">
        <v>20</v>
      </c>
      <c r="H50" s="64">
        <v>48</v>
      </c>
      <c r="I50" s="66"/>
      <c r="J50" s="66"/>
      <c r="K50" s="66"/>
      <c r="L50" s="65"/>
      <c r="M50" s="107"/>
      <c r="N50" s="130"/>
      <c r="O50" s="130">
        <v>68</v>
      </c>
      <c r="P50" s="58"/>
      <c r="Q50" s="58"/>
      <c r="R50" s="32"/>
    </row>
    <row r="51" spans="1:18" ht="12.75" customHeight="1">
      <c r="A51" s="48" t="s">
        <v>95</v>
      </c>
      <c r="B51" s="48" t="s">
        <v>103</v>
      </c>
      <c r="C51" s="65" t="s">
        <v>147</v>
      </c>
      <c r="D51" s="50">
        <f t="shared" si="13"/>
        <v>120</v>
      </c>
      <c r="E51" s="50">
        <f t="shared" si="12"/>
        <v>40</v>
      </c>
      <c r="F51" s="50">
        <f t="shared" si="14"/>
        <v>80</v>
      </c>
      <c r="G51" s="64">
        <v>48</v>
      </c>
      <c r="H51" s="64">
        <v>32</v>
      </c>
      <c r="I51" s="64"/>
      <c r="J51" s="64"/>
      <c r="K51" s="64"/>
      <c r="L51" s="65">
        <v>40</v>
      </c>
      <c r="M51" s="105">
        <v>40</v>
      </c>
      <c r="N51" s="54"/>
      <c r="O51" s="58"/>
      <c r="P51" s="58"/>
      <c r="Q51" s="58"/>
      <c r="R51" s="32"/>
    </row>
    <row r="52" spans="1:18" ht="21.75" customHeight="1">
      <c r="A52" s="69" t="s">
        <v>64</v>
      </c>
      <c r="B52" s="69" t="s">
        <v>63</v>
      </c>
      <c r="C52" s="68" t="s">
        <v>157</v>
      </c>
      <c r="D52" s="68">
        <f aca="true" t="shared" si="15" ref="D52:Q52">D53+D62+D69+D75</f>
        <v>2526</v>
      </c>
      <c r="E52" s="68">
        <f t="shared" si="15"/>
        <v>842</v>
      </c>
      <c r="F52" s="68">
        <f t="shared" si="15"/>
        <v>1684</v>
      </c>
      <c r="G52" s="68">
        <f t="shared" si="15"/>
        <v>844</v>
      </c>
      <c r="H52" s="68">
        <f t="shared" si="15"/>
        <v>690</v>
      </c>
      <c r="I52" s="68">
        <f t="shared" si="15"/>
        <v>150</v>
      </c>
      <c r="J52" s="68">
        <f t="shared" si="15"/>
        <v>0</v>
      </c>
      <c r="K52" s="68">
        <f t="shared" si="15"/>
        <v>0</v>
      </c>
      <c r="L52" s="68">
        <f t="shared" si="15"/>
        <v>56</v>
      </c>
      <c r="M52" s="68">
        <f t="shared" si="15"/>
        <v>334</v>
      </c>
      <c r="N52" s="68">
        <f t="shared" si="15"/>
        <v>324</v>
      </c>
      <c r="O52" s="68">
        <f t="shared" si="15"/>
        <v>362</v>
      </c>
      <c r="P52" s="68">
        <f t="shared" si="15"/>
        <v>368</v>
      </c>
      <c r="Q52" s="68">
        <f t="shared" si="15"/>
        <v>240</v>
      </c>
      <c r="R52" s="32"/>
    </row>
    <row r="53" spans="1:18" ht="35.25" customHeight="1">
      <c r="A53" s="47" t="s">
        <v>62</v>
      </c>
      <c r="B53" s="115" t="s">
        <v>65</v>
      </c>
      <c r="C53" s="70" t="s">
        <v>151</v>
      </c>
      <c r="D53" s="71">
        <f>D54+D55</f>
        <v>1236</v>
      </c>
      <c r="E53" s="71">
        <f>E54+E55</f>
        <v>412</v>
      </c>
      <c r="F53" s="71">
        <f>F54+F55</f>
        <v>824</v>
      </c>
      <c r="G53" s="71">
        <f aca="true" t="shared" si="16" ref="G53:Q53">G54+G55</f>
        <v>378</v>
      </c>
      <c r="H53" s="71">
        <f t="shared" si="16"/>
        <v>326</v>
      </c>
      <c r="I53" s="71">
        <f t="shared" si="16"/>
        <v>120</v>
      </c>
      <c r="J53" s="71">
        <f t="shared" si="16"/>
        <v>0</v>
      </c>
      <c r="K53" s="71">
        <f t="shared" si="16"/>
        <v>0</v>
      </c>
      <c r="L53" s="71">
        <f t="shared" si="16"/>
        <v>0</v>
      </c>
      <c r="M53" s="71">
        <f t="shared" si="16"/>
        <v>250</v>
      </c>
      <c r="N53" s="71">
        <f t="shared" si="16"/>
        <v>244</v>
      </c>
      <c r="O53" s="71">
        <f t="shared" si="16"/>
        <v>242</v>
      </c>
      <c r="P53" s="71">
        <f t="shared" si="16"/>
        <v>88</v>
      </c>
      <c r="Q53" s="71">
        <f t="shared" si="16"/>
        <v>0</v>
      </c>
      <c r="R53" s="32"/>
    </row>
    <row r="54" spans="1:18" ht="26.25" customHeight="1">
      <c r="A54" s="81" t="s">
        <v>120</v>
      </c>
      <c r="B54" s="73" t="s">
        <v>100</v>
      </c>
      <c r="C54" s="74" t="s">
        <v>149</v>
      </c>
      <c r="D54" s="75">
        <f t="shared" si="13"/>
        <v>720</v>
      </c>
      <c r="E54" s="76">
        <f>F54*0.5</f>
        <v>240</v>
      </c>
      <c r="F54" s="119">
        <f>SUM(G54:I54)</f>
        <v>480</v>
      </c>
      <c r="G54" s="119">
        <v>206</v>
      </c>
      <c r="H54" s="119">
        <v>204</v>
      </c>
      <c r="I54" s="119">
        <v>70</v>
      </c>
      <c r="J54" s="119"/>
      <c r="K54" s="119"/>
      <c r="L54" s="119"/>
      <c r="M54" s="122">
        <v>170</v>
      </c>
      <c r="N54" s="121">
        <v>162</v>
      </c>
      <c r="O54" s="129">
        <v>148</v>
      </c>
      <c r="P54" s="129"/>
      <c r="Q54" s="78"/>
      <c r="R54" s="32"/>
    </row>
    <row r="55" spans="1:18" ht="34.5" customHeight="1">
      <c r="A55" s="96" t="s">
        <v>121</v>
      </c>
      <c r="B55" s="73" t="s">
        <v>108</v>
      </c>
      <c r="C55" s="74" t="s">
        <v>148</v>
      </c>
      <c r="D55" s="75">
        <f t="shared" si="13"/>
        <v>516</v>
      </c>
      <c r="E55" s="77">
        <f>F55/2</f>
        <v>172</v>
      </c>
      <c r="F55" s="119">
        <f>SUM(G55:I55)</f>
        <v>344</v>
      </c>
      <c r="G55" s="122">
        <v>172</v>
      </c>
      <c r="H55" s="122">
        <v>122</v>
      </c>
      <c r="I55" s="122">
        <v>50</v>
      </c>
      <c r="J55" s="122"/>
      <c r="K55" s="122"/>
      <c r="L55" s="122"/>
      <c r="M55" s="122">
        <v>80</v>
      </c>
      <c r="N55" s="122">
        <v>82</v>
      </c>
      <c r="O55" s="122">
        <v>94</v>
      </c>
      <c r="P55" s="122">
        <v>88</v>
      </c>
      <c r="Q55" s="77"/>
      <c r="R55" s="32"/>
    </row>
    <row r="56" spans="1:18" ht="34.5" customHeight="1" hidden="1">
      <c r="A56" s="21" t="s">
        <v>110</v>
      </c>
      <c r="B56" s="10" t="s">
        <v>108</v>
      </c>
      <c r="C56" s="15"/>
      <c r="D56" s="12">
        <f t="shared" si="13"/>
        <v>477</v>
      </c>
      <c r="E56" s="25">
        <f>F56*0.5</f>
        <v>159</v>
      </c>
      <c r="F56" s="25">
        <f>SUM(J56:Q56)</f>
        <v>318</v>
      </c>
      <c r="G56" s="25">
        <v>204</v>
      </c>
      <c r="H56" s="25">
        <v>144</v>
      </c>
      <c r="I56" s="25">
        <v>60</v>
      </c>
      <c r="J56" s="25"/>
      <c r="K56" s="25"/>
      <c r="L56" s="25"/>
      <c r="M56" s="109">
        <v>100</v>
      </c>
      <c r="N56" s="24">
        <v>106</v>
      </c>
      <c r="O56" s="26">
        <v>112</v>
      </c>
      <c r="P56" s="26"/>
      <c r="Q56" s="26"/>
      <c r="R56" s="32"/>
    </row>
    <row r="57" spans="1:18" ht="22.5" customHeight="1" hidden="1">
      <c r="A57" s="10" t="s">
        <v>111</v>
      </c>
      <c r="B57" s="10" t="s">
        <v>109</v>
      </c>
      <c r="C57" s="15"/>
      <c r="D57" s="12">
        <f t="shared" si="13"/>
        <v>120</v>
      </c>
      <c r="E57" s="17">
        <v>40</v>
      </c>
      <c r="F57" s="18">
        <v>80</v>
      </c>
      <c r="G57" s="17">
        <f>F57-H57</f>
        <v>52</v>
      </c>
      <c r="H57" s="17">
        <v>28</v>
      </c>
      <c r="I57" s="17"/>
      <c r="J57" s="17"/>
      <c r="K57" s="17"/>
      <c r="L57" s="25">
        <v>40</v>
      </c>
      <c r="M57" s="109">
        <v>40</v>
      </c>
      <c r="N57" s="22"/>
      <c r="O57" s="19"/>
      <c r="P57" s="19"/>
      <c r="Q57" s="19"/>
      <c r="R57" s="32"/>
    </row>
    <row r="58" spans="1:18" ht="14.25" customHeight="1">
      <c r="A58" s="10" t="s">
        <v>105</v>
      </c>
      <c r="B58" s="10" t="s">
        <v>69</v>
      </c>
      <c r="C58" s="15"/>
      <c r="D58" s="17"/>
      <c r="E58" s="17"/>
      <c r="F58" s="18"/>
      <c r="G58" s="17"/>
      <c r="H58" s="17"/>
      <c r="I58" s="17"/>
      <c r="J58" s="17"/>
      <c r="K58" s="17"/>
      <c r="L58" s="25"/>
      <c r="M58" s="110"/>
      <c r="N58" s="22"/>
      <c r="O58" s="19"/>
      <c r="P58" s="19"/>
      <c r="Q58" s="19"/>
      <c r="R58" s="32"/>
    </row>
    <row r="59" spans="1:18" ht="14.25" customHeight="1">
      <c r="A59" s="10"/>
      <c r="B59" s="10" t="s">
        <v>125</v>
      </c>
      <c r="C59" s="3" t="s">
        <v>80</v>
      </c>
      <c r="D59" s="14">
        <v>72</v>
      </c>
      <c r="E59" s="14"/>
      <c r="F59" s="13">
        <f>SUM(J59:Q59)</f>
        <v>72</v>
      </c>
      <c r="G59" s="14"/>
      <c r="H59" s="14"/>
      <c r="I59" s="14"/>
      <c r="J59" s="14"/>
      <c r="K59" s="14"/>
      <c r="L59" s="25"/>
      <c r="M59" s="109"/>
      <c r="N59" s="23">
        <v>72</v>
      </c>
      <c r="O59" s="6"/>
      <c r="P59" s="6"/>
      <c r="Q59" s="6"/>
      <c r="R59" s="32"/>
    </row>
    <row r="60" spans="1:18" ht="12.75">
      <c r="A60" s="10"/>
      <c r="B60" s="10" t="s">
        <v>138</v>
      </c>
      <c r="C60" s="3" t="s">
        <v>80</v>
      </c>
      <c r="D60" s="14">
        <v>36</v>
      </c>
      <c r="E60" s="14"/>
      <c r="F60" s="13">
        <v>36</v>
      </c>
      <c r="G60" s="14"/>
      <c r="H60" s="14"/>
      <c r="I60" s="14"/>
      <c r="J60" s="14"/>
      <c r="K60" s="14"/>
      <c r="L60" s="25"/>
      <c r="M60" s="109"/>
      <c r="N60" s="23"/>
      <c r="O60" s="19">
        <v>36</v>
      </c>
      <c r="P60" s="6"/>
      <c r="Q60" s="6"/>
      <c r="R60" s="32"/>
    </row>
    <row r="61" spans="1:18" ht="12.75">
      <c r="A61" s="10" t="s">
        <v>68</v>
      </c>
      <c r="B61" s="88" t="s">
        <v>118</v>
      </c>
      <c r="C61" s="3" t="s">
        <v>150</v>
      </c>
      <c r="D61" s="14">
        <v>252</v>
      </c>
      <c r="E61" s="14"/>
      <c r="F61" s="13">
        <v>252</v>
      </c>
      <c r="G61" s="14"/>
      <c r="H61" s="14"/>
      <c r="I61" s="14"/>
      <c r="J61" s="14"/>
      <c r="K61" s="14"/>
      <c r="L61" s="25"/>
      <c r="M61" s="109">
        <v>90</v>
      </c>
      <c r="N61" s="23"/>
      <c r="O61" s="6">
        <v>162</v>
      </c>
      <c r="P61" s="6"/>
      <c r="Q61" s="6"/>
      <c r="R61" s="32"/>
    </row>
    <row r="62" spans="1:18" ht="26.25" customHeight="1">
      <c r="A62" s="47" t="s">
        <v>66</v>
      </c>
      <c r="B62" s="115" t="s">
        <v>67</v>
      </c>
      <c r="C62" s="70" t="s">
        <v>153</v>
      </c>
      <c r="D62" s="71">
        <f>D63</f>
        <v>669</v>
      </c>
      <c r="E62" s="71">
        <f>E63</f>
        <v>223</v>
      </c>
      <c r="F62" s="71">
        <f>F63</f>
        <v>446</v>
      </c>
      <c r="G62" s="71">
        <f aca="true" t="shared" si="17" ref="G62:Q62">G63</f>
        <v>274</v>
      </c>
      <c r="H62" s="71">
        <f t="shared" si="17"/>
        <v>142</v>
      </c>
      <c r="I62" s="71">
        <f t="shared" si="17"/>
        <v>30</v>
      </c>
      <c r="J62" s="71">
        <f t="shared" si="17"/>
        <v>0</v>
      </c>
      <c r="K62" s="71">
        <f t="shared" si="17"/>
        <v>0</v>
      </c>
      <c r="L62" s="71">
        <f t="shared" si="17"/>
        <v>0</v>
      </c>
      <c r="M62" s="71">
        <f t="shared" si="17"/>
        <v>0</v>
      </c>
      <c r="N62" s="71">
        <f t="shared" si="17"/>
        <v>0</v>
      </c>
      <c r="O62" s="71">
        <f t="shared" si="17"/>
        <v>0</v>
      </c>
      <c r="P62" s="71">
        <f t="shared" si="17"/>
        <v>206</v>
      </c>
      <c r="Q62" s="71">
        <f t="shared" si="17"/>
        <v>240</v>
      </c>
      <c r="R62" s="32"/>
    </row>
    <row r="63" spans="1:18" ht="36.75" customHeight="1">
      <c r="A63" s="143" t="s">
        <v>122</v>
      </c>
      <c r="B63" s="144" t="s">
        <v>70</v>
      </c>
      <c r="C63" s="120" t="s">
        <v>98</v>
      </c>
      <c r="D63" s="126">
        <f>SUM(E63:F63)</f>
        <v>669</v>
      </c>
      <c r="E63" s="119">
        <f>F63/2</f>
        <v>223</v>
      </c>
      <c r="F63" s="119">
        <f>F64+F65+F66</f>
        <v>446</v>
      </c>
      <c r="G63" s="119">
        <f aca="true" t="shared" si="18" ref="G63:Q63">G64+G65+G66</f>
        <v>274</v>
      </c>
      <c r="H63" s="119">
        <f t="shared" si="18"/>
        <v>142</v>
      </c>
      <c r="I63" s="119">
        <f t="shared" si="18"/>
        <v>30</v>
      </c>
      <c r="J63" s="119"/>
      <c r="K63" s="119"/>
      <c r="L63" s="119"/>
      <c r="M63" s="119"/>
      <c r="N63" s="119"/>
      <c r="O63" s="119"/>
      <c r="P63" s="119">
        <f t="shared" si="18"/>
        <v>206</v>
      </c>
      <c r="Q63" s="119">
        <f t="shared" si="18"/>
        <v>240</v>
      </c>
      <c r="R63" s="32"/>
    </row>
    <row r="64" spans="1:18" ht="36.75" customHeight="1" hidden="1">
      <c r="A64" s="145"/>
      <c r="B64" s="146" t="s">
        <v>70</v>
      </c>
      <c r="C64" s="147" t="s">
        <v>97</v>
      </c>
      <c r="D64" s="148">
        <f>SUM(E64:F64)</f>
        <v>345</v>
      </c>
      <c r="E64" s="149">
        <f>F64/2</f>
        <v>115</v>
      </c>
      <c r="F64" s="149">
        <f>SUM(G64:I64)</f>
        <v>230</v>
      </c>
      <c r="G64" s="149">
        <v>158</v>
      </c>
      <c r="H64" s="149">
        <v>72</v>
      </c>
      <c r="I64" s="147"/>
      <c r="J64" s="147"/>
      <c r="K64" s="147"/>
      <c r="L64" s="147"/>
      <c r="M64" s="150"/>
      <c r="N64" s="151"/>
      <c r="O64" s="151"/>
      <c r="P64" s="151">
        <v>136</v>
      </c>
      <c r="Q64" s="151">
        <v>94</v>
      </c>
      <c r="R64" s="32"/>
    </row>
    <row r="65" spans="1:18" ht="25.5" customHeight="1" hidden="1">
      <c r="A65" s="145"/>
      <c r="B65" s="152" t="s">
        <v>115</v>
      </c>
      <c r="C65" s="149" t="s">
        <v>97</v>
      </c>
      <c r="D65" s="148">
        <f>SUM(E65:F65)</f>
        <v>159</v>
      </c>
      <c r="E65" s="149">
        <f>F65/2</f>
        <v>53</v>
      </c>
      <c r="F65" s="149">
        <f>SUM(G65:I65)</f>
        <v>106</v>
      </c>
      <c r="G65" s="149">
        <v>66</v>
      </c>
      <c r="H65" s="149">
        <v>40</v>
      </c>
      <c r="I65" s="149"/>
      <c r="J65" s="149"/>
      <c r="K65" s="149"/>
      <c r="L65" s="149"/>
      <c r="M65" s="153"/>
      <c r="N65" s="151"/>
      <c r="O65" s="151"/>
      <c r="P65" s="151"/>
      <c r="Q65" s="151">
        <v>106</v>
      </c>
      <c r="R65" s="32"/>
    </row>
    <row r="66" spans="1:18" ht="13.5" customHeight="1" hidden="1">
      <c r="A66" s="154"/>
      <c r="B66" s="154" t="s">
        <v>114</v>
      </c>
      <c r="C66" s="155" t="s">
        <v>152</v>
      </c>
      <c r="D66" s="156">
        <f>SUM(E66:F66)</f>
        <v>165</v>
      </c>
      <c r="E66" s="149">
        <f>F66/2</f>
        <v>55</v>
      </c>
      <c r="F66" s="157">
        <f>SUM(G66:I66)</f>
        <v>110</v>
      </c>
      <c r="G66" s="157">
        <v>50</v>
      </c>
      <c r="H66" s="157">
        <v>30</v>
      </c>
      <c r="I66" s="155">
        <v>30</v>
      </c>
      <c r="J66" s="155"/>
      <c r="K66" s="155"/>
      <c r="L66" s="155"/>
      <c r="M66" s="158"/>
      <c r="N66" s="159"/>
      <c r="O66" s="160"/>
      <c r="P66" s="160">
        <v>70</v>
      </c>
      <c r="Q66" s="160">
        <v>40</v>
      </c>
      <c r="R66" s="32"/>
    </row>
    <row r="67" spans="1:18" ht="12.75">
      <c r="A67" s="10" t="s">
        <v>71</v>
      </c>
      <c r="B67" s="10" t="s">
        <v>69</v>
      </c>
      <c r="C67" s="3"/>
      <c r="D67" s="12"/>
      <c r="E67" s="14"/>
      <c r="F67" s="17"/>
      <c r="G67" s="17"/>
      <c r="H67" s="17"/>
      <c r="I67" s="123"/>
      <c r="J67" s="123"/>
      <c r="K67" s="123"/>
      <c r="L67" s="123"/>
      <c r="M67" s="124"/>
      <c r="N67" s="125"/>
      <c r="O67" s="19"/>
      <c r="P67" s="19"/>
      <c r="Q67" s="19"/>
      <c r="R67" s="32"/>
    </row>
    <row r="68" spans="1:18" ht="14.25" customHeight="1">
      <c r="A68" s="89" t="s">
        <v>72</v>
      </c>
      <c r="B68" s="88" t="s">
        <v>118</v>
      </c>
      <c r="C68" s="82" t="s">
        <v>150</v>
      </c>
      <c r="D68" s="83">
        <v>216</v>
      </c>
      <c r="E68" s="84"/>
      <c r="F68" s="87">
        <v>216</v>
      </c>
      <c r="G68" s="84"/>
      <c r="H68" s="84"/>
      <c r="I68" s="82"/>
      <c r="J68" s="82"/>
      <c r="K68" s="82"/>
      <c r="L68" s="108"/>
      <c r="M68" s="113"/>
      <c r="N68" s="85"/>
      <c r="O68" s="85"/>
      <c r="P68" s="85">
        <v>108</v>
      </c>
      <c r="Q68" s="85">
        <v>108</v>
      </c>
      <c r="R68" s="32"/>
    </row>
    <row r="69" spans="1:18" ht="46.5" customHeight="1">
      <c r="A69" s="47" t="s">
        <v>73</v>
      </c>
      <c r="B69" s="115" t="s">
        <v>101</v>
      </c>
      <c r="C69" s="70" t="s">
        <v>137</v>
      </c>
      <c r="D69" s="71">
        <f>D70</f>
        <v>372</v>
      </c>
      <c r="E69" s="71">
        <f>E70</f>
        <v>124</v>
      </c>
      <c r="F69" s="71">
        <f>F70</f>
        <v>248</v>
      </c>
      <c r="G69" s="71">
        <f aca="true" t="shared" si="19" ref="G69:Q69">G70</f>
        <v>106</v>
      </c>
      <c r="H69" s="71">
        <f t="shared" si="19"/>
        <v>142</v>
      </c>
      <c r="I69" s="71">
        <f t="shared" si="19"/>
        <v>0</v>
      </c>
      <c r="J69" s="71">
        <f t="shared" si="19"/>
        <v>0</v>
      </c>
      <c r="K69" s="71">
        <f t="shared" si="19"/>
        <v>0</v>
      </c>
      <c r="L69" s="71">
        <f t="shared" si="19"/>
        <v>0</v>
      </c>
      <c r="M69" s="71">
        <f t="shared" si="19"/>
        <v>0</v>
      </c>
      <c r="N69" s="71">
        <f t="shared" si="19"/>
        <v>54</v>
      </c>
      <c r="O69" s="71">
        <f t="shared" si="19"/>
        <v>120</v>
      </c>
      <c r="P69" s="71">
        <f t="shared" si="19"/>
        <v>74</v>
      </c>
      <c r="Q69" s="71">
        <f t="shared" si="19"/>
        <v>0</v>
      </c>
      <c r="R69" s="32"/>
    </row>
    <row r="70" spans="1:18" ht="26.25" customHeight="1">
      <c r="A70" s="81" t="s">
        <v>123</v>
      </c>
      <c r="B70" s="86" t="s">
        <v>74</v>
      </c>
      <c r="C70" s="82" t="s">
        <v>155</v>
      </c>
      <c r="D70" s="79">
        <f>D72+D71</f>
        <v>372</v>
      </c>
      <c r="E70" s="79">
        <f>E72+E71</f>
        <v>124</v>
      </c>
      <c r="F70" s="79">
        <f>F72+F71</f>
        <v>248</v>
      </c>
      <c r="G70" s="79">
        <f aca="true" t="shared" si="20" ref="G70:Q70">G72+G71</f>
        <v>106</v>
      </c>
      <c r="H70" s="79">
        <f t="shared" si="20"/>
        <v>142</v>
      </c>
      <c r="I70" s="79">
        <f t="shared" si="20"/>
        <v>0</v>
      </c>
      <c r="J70" s="79">
        <f t="shared" si="20"/>
        <v>0</v>
      </c>
      <c r="K70" s="79">
        <f t="shared" si="20"/>
        <v>0</v>
      </c>
      <c r="L70" s="79">
        <f t="shared" si="20"/>
        <v>0</v>
      </c>
      <c r="M70" s="79">
        <f t="shared" si="20"/>
        <v>0</v>
      </c>
      <c r="N70" s="79">
        <f t="shared" si="20"/>
        <v>54</v>
      </c>
      <c r="O70" s="79">
        <f t="shared" si="20"/>
        <v>120</v>
      </c>
      <c r="P70" s="79">
        <f t="shared" si="20"/>
        <v>74</v>
      </c>
      <c r="Q70" s="79">
        <f t="shared" si="20"/>
        <v>0</v>
      </c>
      <c r="R70" s="32"/>
    </row>
    <row r="71" spans="1:18" ht="15" customHeight="1" hidden="1">
      <c r="A71" s="145"/>
      <c r="B71" s="152" t="s">
        <v>127</v>
      </c>
      <c r="C71" s="161" t="s">
        <v>154</v>
      </c>
      <c r="D71" s="148">
        <f>SUM(E71:F71)</f>
        <v>195</v>
      </c>
      <c r="E71" s="149">
        <f>F71*0.5</f>
        <v>65</v>
      </c>
      <c r="F71" s="149">
        <f>SUM(G71:I71)</f>
        <v>130</v>
      </c>
      <c r="G71" s="149">
        <v>50</v>
      </c>
      <c r="H71" s="149">
        <v>80</v>
      </c>
      <c r="I71" s="147"/>
      <c r="J71" s="147"/>
      <c r="K71" s="147"/>
      <c r="L71" s="147"/>
      <c r="M71" s="150"/>
      <c r="N71" s="150">
        <v>54</v>
      </c>
      <c r="O71" s="151">
        <v>76</v>
      </c>
      <c r="P71" s="151"/>
      <c r="Q71" s="151"/>
      <c r="R71" s="32"/>
    </row>
    <row r="72" spans="1:18" ht="21.75" customHeight="1" hidden="1">
      <c r="A72" s="145"/>
      <c r="B72" s="152" t="s">
        <v>74</v>
      </c>
      <c r="C72" s="161" t="s">
        <v>154</v>
      </c>
      <c r="D72" s="148">
        <f>SUM(E72:F72)</f>
        <v>177</v>
      </c>
      <c r="E72" s="149">
        <f>F72*0.5</f>
        <v>59</v>
      </c>
      <c r="F72" s="149">
        <f>SUM(G72:I72)</f>
        <v>118</v>
      </c>
      <c r="G72" s="149">
        <v>56</v>
      </c>
      <c r="H72" s="149">
        <v>62</v>
      </c>
      <c r="I72" s="147"/>
      <c r="J72" s="147"/>
      <c r="K72" s="147"/>
      <c r="L72" s="147"/>
      <c r="M72" s="150"/>
      <c r="N72" s="151"/>
      <c r="O72" s="151">
        <v>44</v>
      </c>
      <c r="P72" s="151">
        <v>74</v>
      </c>
      <c r="Q72" s="151"/>
      <c r="R72" s="32"/>
    </row>
    <row r="73" spans="1:18" ht="12.75">
      <c r="A73" s="10" t="s">
        <v>81</v>
      </c>
      <c r="B73" s="10" t="s">
        <v>69</v>
      </c>
      <c r="C73" s="3"/>
      <c r="D73" s="12">
        <f>SUM(E73:F73)</f>
        <v>0</v>
      </c>
      <c r="E73" s="14"/>
      <c r="F73" s="13">
        <f>SUM(J73:Q73)</f>
        <v>0</v>
      </c>
      <c r="G73" s="14"/>
      <c r="H73" s="14"/>
      <c r="I73" s="3"/>
      <c r="J73" s="3"/>
      <c r="K73" s="3"/>
      <c r="L73" s="111"/>
      <c r="M73" s="112"/>
      <c r="N73" s="2"/>
      <c r="O73" s="6"/>
      <c r="P73" s="6"/>
      <c r="Q73" s="6"/>
      <c r="R73" s="32"/>
    </row>
    <row r="74" spans="1:18" ht="15" customHeight="1">
      <c r="A74" s="10" t="s">
        <v>75</v>
      </c>
      <c r="B74" s="88" t="s">
        <v>118</v>
      </c>
      <c r="C74" s="3" t="s">
        <v>80</v>
      </c>
      <c r="D74" s="12">
        <v>144</v>
      </c>
      <c r="E74" s="14"/>
      <c r="F74" s="13">
        <v>144</v>
      </c>
      <c r="G74" s="14"/>
      <c r="H74" s="14"/>
      <c r="I74" s="3"/>
      <c r="J74" s="3"/>
      <c r="K74" s="3"/>
      <c r="L74" s="111"/>
      <c r="M74" s="112"/>
      <c r="N74" s="2"/>
      <c r="O74" s="6">
        <v>144</v>
      </c>
      <c r="P74" s="6"/>
      <c r="Q74" s="6"/>
      <c r="R74" s="32"/>
    </row>
    <row r="75" spans="1:18" ht="34.5" customHeight="1">
      <c r="A75" s="47" t="s">
        <v>76</v>
      </c>
      <c r="B75" s="115" t="s">
        <v>77</v>
      </c>
      <c r="C75" s="70" t="s">
        <v>135</v>
      </c>
      <c r="D75" s="71">
        <f>D76</f>
        <v>249</v>
      </c>
      <c r="E75" s="71">
        <f>E76</f>
        <v>83</v>
      </c>
      <c r="F75" s="71">
        <f>F76</f>
        <v>166</v>
      </c>
      <c r="G75" s="71">
        <f aca="true" t="shared" si="21" ref="G75:Q75">G76</f>
        <v>86</v>
      </c>
      <c r="H75" s="71">
        <f t="shared" si="21"/>
        <v>80</v>
      </c>
      <c r="I75" s="71">
        <f t="shared" si="21"/>
        <v>0</v>
      </c>
      <c r="J75" s="71">
        <f t="shared" si="21"/>
        <v>0</v>
      </c>
      <c r="K75" s="71">
        <f t="shared" si="21"/>
        <v>0</v>
      </c>
      <c r="L75" s="71">
        <f t="shared" si="21"/>
        <v>56</v>
      </c>
      <c r="M75" s="71">
        <f t="shared" si="21"/>
        <v>84</v>
      </c>
      <c r="N75" s="71">
        <f t="shared" si="21"/>
        <v>26</v>
      </c>
      <c r="O75" s="71">
        <f t="shared" si="21"/>
        <v>0</v>
      </c>
      <c r="P75" s="71">
        <f t="shared" si="21"/>
        <v>0</v>
      </c>
      <c r="Q75" s="71">
        <f t="shared" si="21"/>
        <v>0</v>
      </c>
      <c r="R75" s="32"/>
    </row>
    <row r="76" spans="1:18" ht="48.75" customHeight="1">
      <c r="A76" s="81" t="s">
        <v>124</v>
      </c>
      <c r="B76" s="133" t="s">
        <v>139</v>
      </c>
      <c r="C76" s="82" t="s">
        <v>156</v>
      </c>
      <c r="D76" s="75">
        <f>SUM(E76:F76)</f>
        <v>249</v>
      </c>
      <c r="E76" s="79">
        <f>F76/2</f>
        <v>83</v>
      </c>
      <c r="F76" s="126">
        <f>SUM(G76:H76)</f>
        <v>166</v>
      </c>
      <c r="G76" s="119">
        <v>86</v>
      </c>
      <c r="H76" s="119">
        <v>80</v>
      </c>
      <c r="I76" s="119"/>
      <c r="J76" s="119"/>
      <c r="K76" s="119"/>
      <c r="L76" s="119">
        <v>56</v>
      </c>
      <c r="M76" s="122">
        <v>84</v>
      </c>
      <c r="N76" s="121">
        <v>26</v>
      </c>
      <c r="O76" s="121"/>
      <c r="P76" s="80"/>
      <c r="Q76" s="80"/>
      <c r="R76" s="32"/>
    </row>
    <row r="77" spans="1:18" ht="38.25">
      <c r="A77" s="185" t="s">
        <v>78</v>
      </c>
      <c r="B77" s="89" t="s">
        <v>190</v>
      </c>
      <c r="C77" s="82"/>
      <c r="D77" s="84">
        <v>216</v>
      </c>
      <c r="E77" s="84"/>
      <c r="F77" s="186">
        <v>216</v>
      </c>
      <c r="G77" s="187"/>
      <c r="H77" s="188"/>
      <c r="I77" s="188"/>
      <c r="J77" s="188"/>
      <c r="K77" s="188"/>
      <c r="L77" s="188"/>
      <c r="M77" s="189">
        <v>144</v>
      </c>
      <c r="N77" s="190">
        <v>72</v>
      </c>
      <c r="O77" s="191"/>
      <c r="P77" s="192"/>
      <c r="Q77" s="192"/>
      <c r="R77" s="32"/>
    </row>
    <row r="78" spans="1:18" ht="12.75">
      <c r="A78" s="10"/>
      <c r="B78" s="10" t="s">
        <v>106</v>
      </c>
      <c r="C78" s="3" t="s">
        <v>80</v>
      </c>
      <c r="D78" s="14"/>
      <c r="E78" s="14"/>
      <c r="F78" s="127"/>
      <c r="G78" s="123"/>
      <c r="H78" s="17"/>
      <c r="I78" s="17"/>
      <c r="J78" s="17"/>
      <c r="K78" s="17"/>
      <c r="L78" s="17"/>
      <c r="M78" s="128">
        <v>72</v>
      </c>
      <c r="N78" s="125"/>
      <c r="O78" s="19"/>
      <c r="P78" s="6"/>
      <c r="Q78" s="6"/>
      <c r="R78" s="32"/>
    </row>
    <row r="79" spans="1:18" ht="12.75">
      <c r="A79" s="10"/>
      <c r="B79" s="21" t="s">
        <v>112</v>
      </c>
      <c r="C79" s="3" t="s">
        <v>80</v>
      </c>
      <c r="D79" s="14"/>
      <c r="E79" s="14"/>
      <c r="F79" s="127"/>
      <c r="G79" s="123"/>
      <c r="H79" s="17"/>
      <c r="I79" s="17"/>
      <c r="J79" s="17"/>
      <c r="K79" s="17"/>
      <c r="L79" s="17"/>
      <c r="M79" s="128"/>
      <c r="N79" s="125">
        <v>72</v>
      </c>
      <c r="O79" s="19"/>
      <c r="P79" s="6"/>
      <c r="Q79" s="6"/>
      <c r="R79" s="32"/>
    </row>
    <row r="80" spans="1:18" ht="12.75">
      <c r="A80" s="10"/>
      <c r="B80" s="48" t="s">
        <v>107</v>
      </c>
      <c r="C80" s="3" t="s">
        <v>80</v>
      </c>
      <c r="D80" s="14"/>
      <c r="E80" s="14"/>
      <c r="F80" s="12"/>
      <c r="G80" s="3"/>
      <c r="H80" s="14"/>
      <c r="I80" s="14"/>
      <c r="J80" s="14"/>
      <c r="K80" s="14"/>
      <c r="L80" s="25"/>
      <c r="M80" s="29">
        <v>72</v>
      </c>
      <c r="N80" s="2"/>
      <c r="O80" s="6"/>
      <c r="P80" s="6"/>
      <c r="Q80" s="6"/>
      <c r="R80" s="32"/>
    </row>
    <row r="81" spans="1:18" ht="12.75">
      <c r="A81" s="10"/>
      <c r="B81" s="10"/>
      <c r="C81" s="4"/>
      <c r="D81" s="4"/>
      <c r="E81" s="4"/>
      <c r="F81" s="4"/>
      <c r="G81" s="4"/>
      <c r="H81" s="4"/>
      <c r="I81" s="4"/>
      <c r="J81" s="4"/>
      <c r="K81" s="4"/>
      <c r="L81" s="28"/>
      <c r="M81" s="29"/>
      <c r="N81" s="20"/>
      <c r="O81" s="6"/>
      <c r="P81" s="6"/>
      <c r="Q81" s="6"/>
      <c r="R81" s="32"/>
    </row>
    <row r="82" spans="1:18" ht="12.75">
      <c r="A82" s="197" t="s">
        <v>128</v>
      </c>
      <c r="B82" s="197"/>
      <c r="C82" s="16"/>
      <c r="D82" s="16">
        <f aca="true" t="shared" si="22" ref="D82:Q82">D77+D74+D73+D68+D67+D61+D60+D59+D13</f>
        <v>7632</v>
      </c>
      <c r="E82" s="16">
        <f t="shared" si="22"/>
        <v>2232</v>
      </c>
      <c r="F82" s="16">
        <f t="shared" si="22"/>
        <v>5400</v>
      </c>
      <c r="G82" s="16">
        <f t="shared" si="22"/>
        <v>1924</v>
      </c>
      <c r="H82" s="16">
        <f t="shared" si="22"/>
        <v>2380</v>
      </c>
      <c r="I82" s="16">
        <f t="shared" si="22"/>
        <v>160</v>
      </c>
      <c r="J82" s="16">
        <f t="shared" si="22"/>
        <v>576</v>
      </c>
      <c r="K82" s="16">
        <f t="shared" si="22"/>
        <v>828</v>
      </c>
      <c r="L82" s="16">
        <f t="shared" si="22"/>
        <v>576</v>
      </c>
      <c r="M82" s="16">
        <f t="shared" si="22"/>
        <v>900</v>
      </c>
      <c r="N82" s="16">
        <f t="shared" si="22"/>
        <v>576</v>
      </c>
      <c r="O82" s="16">
        <f t="shared" si="22"/>
        <v>900</v>
      </c>
      <c r="P82" s="16">
        <f t="shared" si="22"/>
        <v>576</v>
      </c>
      <c r="Q82" s="16">
        <f t="shared" si="22"/>
        <v>468</v>
      </c>
      <c r="R82" s="32"/>
    </row>
    <row r="83" spans="1:17" ht="12.75">
      <c r="A83" s="11"/>
      <c r="B83" s="11"/>
      <c r="C83" s="4"/>
      <c r="D83" s="4"/>
      <c r="E83" s="4"/>
      <c r="F83" s="4"/>
      <c r="G83" s="4"/>
      <c r="H83" s="4"/>
      <c r="I83" s="4"/>
      <c r="J83" s="4"/>
      <c r="K83" s="4"/>
      <c r="L83" s="28"/>
      <c r="M83" s="29"/>
      <c r="N83" s="6"/>
      <c r="O83" s="6"/>
      <c r="P83" s="6"/>
      <c r="Q83" s="6"/>
    </row>
    <row r="84" spans="1:17" ht="12.75">
      <c r="A84" s="90" t="s">
        <v>22</v>
      </c>
      <c r="B84" s="90" t="s">
        <v>23</v>
      </c>
      <c r="C84" s="91"/>
      <c r="D84" s="91"/>
      <c r="E84" s="91"/>
      <c r="F84" s="91"/>
      <c r="G84" s="91"/>
      <c r="H84" s="91"/>
      <c r="I84" s="91"/>
      <c r="J84" s="91"/>
      <c r="K84" s="91"/>
      <c r="L84" s="92"/>
      <c r="M84" s="93"/>
      <c r="N84" s="94"/>
      <c r="O84" s="94"/>
      <c r="P84" s="94"/>
      <c r="Q84" s="95">
        <v>144</v>
      </c>
    </row>
    <row r="85" spans="1:17" ht="25.5">
      <c r="A85" s="90" t="s">
        <v>24</v>
      </c>
      <c r="B85" s="90" t="s">
        <v>25</v>
      </c>
      <c r="C85" s="91"/>
      <c r="D85" s="91"/>
      <c r="E85" s="91"/>
      <c r="F85" s="91"/>
      <c r="G85" s="91"/>
      <c r="H85" s="91"/>
      <c r="I85" s="91"/>
      <c r="J85" s="91"/>
      <c r="K85" s="91"/>
      <c r="L85" s="92"/>
      <c r="M85" s="93"/>
      <c r="N85" s="94"/>
      <c r="O85" s="94"/>
      <c r="P85" s="94"/>
      <c r="Q85" s="95">
        <v>216</v>
      </c>
    </row>
    <row r="86" spans="1:17" ht="12.75">
      <c r="A86" s="204" t="s">
        <v>131</v>
      </c>
      <c r="B86" s="204"/>
      <c r="C86" s="204"/>
      <c r="D86" s="204"/>
      <c r="E86" s="204"/>
      <c r="F86" s="198" t="s">
        <v>21</v>
      </c>
      <c r="G86" s="199" t="s">
        <v>26</v>
      </c>
      <c r="H86" s="199"/>
      <c r="I86" s="199"/>
      <c r="J86" s="162">
        <v>11</v>
      </c>
      <c r="K86" s="162">
        <v>12</v>
      </c>
      <c r="L86" s="162">
        <v>12</v>
      </c>
      <c r="M86" s="163">
        <v>10</v>
      </c>
      <c r="N86" s="19">
        <v>8</v>
      </c>
      <c r="O86" s="19">
        <v>8</v>
      </c>
      <c r="P86" s="19">
        <v>7</v>
      </c>
      <c r="Q86" s="19">
        <v>5</v>
      </c>
    </row>
    <row r="87" spans="1:17" ht="12.75">
      <c r="A87" s="116" t="s">
        <v>32</v>
      </c>
      <c r="B87" s="116"/>
      <c r="C87" s="116"/>
      <c r="D87" s="116"/>
      <c r="E87" s="116"/>
      <c r="F87" s="198"/>
      <c r="G87" s="200" t="s">
        <v>27</v>
      </c>
      <c r="H87" s="200"/>
      <c r="I87" s="200"/>
      <c r="J87" s="162"/>
      <c r="K87" s="162"/>
      <c r="L87" s="162"/>
      <c r="M87" s="163">
        <v>4</v>
      </c>
      <c r="N87" s="19">
        <v>4</v>
      </c>
      <c r="O87" s="19">
        <v>1</v>
      </c>
      <c r="P87" s="19"/>
      <c r="Q87" s="19"/>
    </row>
    <row r="88" spans="1:256" ht="18" customHeight="1">
      <c r="A88" s="116" t="s">
        <v>104</v>
      </c>
      <c r="B88" s="116"/>
      <c r="C88" s="116"/>
      <c r="D88" s="116"/>
      <c r="E88" s="116"/>
      <c r="F88" s="198"/>
      <c r="G88" s="200" t="s">
        <v>28</v>
      </c>
      <c r="H88" s="200"/>
      <c r="I88" s="200"/>
      <c r="J88" s="162"/>
      <c r="K88" s="162"/>
      <c r="L88" s="162"/>
      <c r="M88" s="163">
        <v>2.5</v>
      </c>
      <c r="N88" s="19"/>
      <c r="O88" s="19">
        <v>8.5</v>
      </c>
      <c r="P88" s="19">
        <v>3</v>
      </c>
      <c r="Q88" s="19">
        <v>3</v>
      </c>
      <c r="IV88" s="98"/>
    </row>
    <row r="89" spans="1:17" ht="18" customHeight="1">
      <c r="A89" s="116" t="s">
        <v>132</v>
      </c>
      <c r="B89" s="116"/>
      <c r="C89" s="116"/>
      <c r="D89" s="116"/>
      <c r="E89" s="116"/>
      <c r="F89" s="198"/>
      <c r="G89" s="200"/>
      <c r="H89" s="200"/>
      <c r="I89" s="200"/>
      <c r="J89" s="162"/>
      <c r="K89" s="162"/>
      <c r="L89" s="162"/>
      <c r="M89" s="163"/>
      <c r="N89" s="19"/>
      <c r="O89" s="19"/>
      <c r="P89" s="19"/>
      <c r="Q89" s="19">
        <v>4</v>
      </c>
    </row>
    <row r="90" spans="1:17" ht="15" customHeight="1">
      <c r="A90" s="193" t="s">
        <v>133</v>
      </c>
      <c r="B90" s="193"/>
      <c r="C90" s="193"/>
      <c r="D90" s="193"/>
      <c r="E90" s="194"/>
      <c r="F90" s="198"/>
      <c r="G90" s="199" t="s">
        <v>29</v>
      </c>
      <c r="H90" s="199"/>
      <c r="I90" s="199"/>
      <c r="J90" s="162">
        <v>3</v>
      </c>
      <c r="K90" s="162">
        <v>3</v>
      </c>
      <c r="L90" s="162">
        <v>2</v>
      </c>
      <c r="M90" s="163">
        <v>3</v>
      </c>
      <c r="N90" s="164">
        <v>2</v>
      </c>
      <c r="O90" s="19">
        <v>2</v>
      </c>
      <c r="P90" s="19">
        <v>2</v>
      </c>
      <c r="Q90" s="19">
        <v>1</v>
      </c>
    </row>
    <row r="91" spans="1:17" ht="21.75" customHeight="1">
      <c r="A91" s="195" t="s">
        <v>134</v>
      </c>
      <c r="B91" s="195"/>
      <c r="C91" s="195"/>
      <c r="D91" s="195"/>
      <c r="E91" s="196"/>
      <c r="F91" s="198"/>
      <c r="G91" s="201" t="s">
        <v>119</v>
      </c>
      <c r="H91" s="202"/>
      <c r="I91" s="203"/>
      <c r="J91" s="162"/>
      <c r="K91" s="162"/>
      <c r="L91" s="162"/>
      <c r="M91" s="163"/>
      <c r="N91" s="19">
        <v>1</v>
      </c>
      <c r="O91" s="19">
        <v>0</v>
      </c>
      <c r="P91" s="19">
        <v>2</v>
      </c>
      <c r="Q91" s="19">
        <v>1</v>
      </c>
    </row>
    <row r="92" spans="1:17" ht="23.25" customHeight="1">
      <c r="A92" s="8"/>
      <c r="B92" s="7"/>
      <c r="C92" s="7"/>
      <c r="D92" s="7"/>
      <c r="E92" s="7"/>
      <c r="F92" s="198"/>
      <c r="G92" s="200" t="s">
        <v>30</v>
      </c>
      <c r="H92" s="200"/>
      <c r="I92" s="200"/>
      <c r="J92" s="162">
        <v>3</v>
      </c>
      <c r="K92" s="162">
        <v>9</v>
      </c>
      <c r="L92" s="162">
        <v>5</v>
      </c>
      <c r="M92" s="163">
        <v>7</v>
      </c>
      <c r="N92" s="19">
        <v>4</v>
      </c>
      <c r="O92" s="19">
        <v>6</v>
      </c>
      <c r="P92" s="19">
        <v>4</v>
      </c>
      <c r="Q92" s="19">
        <v>5</v>
      </c>
    </row>
    <row r="93" spans="1:17" ht="0.75" customHeight="1">
      <c r="A93" s="8"/>
      <c r="B93" s="7"/>
      <c r="C93" s="7"/>
      <c r="D93" s="7"/>
      <c r="E93" s="7"/>
      <c r="F93" s="198"/>
      <c r="G93" s="200" t="s">
        <v>31</v>
      </c>
      <c r="H93" s="200"/>
      <c r="I93" s="200"/>
      <c r="J93" s="5">
        <v>1</v>
      </c>
      <c r="K93" s="5">
        <v>3</v>
      </c>
      <c r="L93" s="30">
        <v>1</v>
      </c>
      <c r="M93" s="31">
        <v>1</v>
      </c>
      <c r="N93" s="6">
        <v>2</v>
      </c>
      <c r="O93" s="6">
        <v>1</v>
      </c>
      <c r="P93" s="6">
        <v>1</v>
      </c>
      <c r="Q93" s="6">
        <v>1</v>
      </c>
    </row>
    <row r="94" ht="12" customHeight="1"/>
    <row r="99" ht="12.75">
      <c r="C99" t="s">
        <v>79</v>
      </c>
    </row>
  </sheetData>
  <sheetProtection password="A2E6" sheet="1" objects="1"/>
  <mergeCells count="37">
    <mergeCell ref="N8:N11"/>
    <mergeCell ref="O8:O11"/>
    <mergeCell ref="P8:P11"/>
    <mergeCell ref="Q8:Q11"/>
    <mergeCell ref="J3:Q5"/>
    <mergeCell ref="N6:O7"/>
    <mergeCell ref="P6:Q7"/>
    <mergeCell ref="A3:A11"/>
    <mergeCell ref="B3:B11"/>
    <mergeCell ref="C3:C11"/>
    <mergeCell ref="D3:I3"/>
    <mergeCell ref="D4:D11"/>
    <mergeCell ref="E4:E11"/>
    <mergeCell ref="F4:I4"/>
    <mergeCell ref="F5:F11"/>
    <mergeCell ref="G5:I5"/>
    <mergeCell ref="G6:G11"/>
    <mergeCell ref="G91:I91"/>
    <mergeCell ref="A86:E86"/>
    <mergeCell ref="H6:H11"/>
    <mergeCell ref="I6:I11"/>
    <mergeCell ref="J6:K7"/>
    <mergeCell ref="L6:M7"/>
    <mergeCell ref="J8:J11"/>
    <mergeCell ref="K8:K11"/>
    <mergeCell ref="L8:L11"/>
    <mergeCell ref="M8:M11"/>
    <mergeCell ref="A90:E90"/>
    <mergeCell ref="A91:E91"/>
    <mergeCell ref="A82:B82"/>
    <mergeCell ref="F86:F93"/>
    <mergeCell ref="G86:I86"/>
    <mergeCell ref="G87:I87"/>
    <mergeCell ref="G88:I89"/>
    <mergeCell ref="G90:I90"/>
    <mergeCell ref="G92:I92"/>
    <mergeCell ref="G93:I9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124</cp:lastModifiedBy>
  <cp:lastPrinted>2017-09-29T07:27:08Z</cp:lastPrinted>
  <dcterms:created xsi:type="dcterms:W3CDTF">2011-05-30T09:28:31Z</dcterms:created>
  <dcterms:modified xsi:type="dcterms:W3CDTF">2017-09-29T07:35:11Z</dcterms:modified>
  <cp:category/>
  <cp:version/>
  <cp:contentType/>
  <cp:contentStatus/>
</cp:coreProperties>
</file>