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606" activeTab="0"/>
  </bookViews>
  <sheets>
    <sheet name="МАСТЕР СДР" sheetId="1" r:id="rId1"/>
    <sheet name="МАСТЕР СДР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<sst xmlns="http://schemas.openxmlformats.org/spreadsheetml/2006/main" count="440" uniqueCount="179">
  <si>
    <t>УЧЕБНЫЙ ПЛАН</t>
  </si>
  <si>
    <t>Форма обучения – очная</t>
  </si>
  <si>
    <t xml:space="preserve">на базе основного общего образования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</si>
  <si>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</si>
  <si>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</si>
  <si>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</si>
  <si>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практика(по профилю профессии)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</si>
  <si>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</si>
  <si>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</si>
  <si>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</si>
  <si>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</si>
  <si>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</si>
  <si>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</si>
  <si>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</si>
  <si>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</si>
  <si>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</si>
  <si>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</si>
  <si>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</si>
  <si>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Распределение по курсам (количество часов в неделю)</t>
  </si>
  <si>
    <t>Самостоятельная работа</t>
  </si>
  <si>
    <t>1 курс</t>
  </si>
  <si>
    <t>2 курс</t>
  </si>
  <si>
    <t>3 курс</t>
  </si>
  <si>
    <t>Семестр</t>
  </si>
  <si>
    <t>Кол-во недель</t>
  </si>
  <si>
    <t>Общеобразовательный цикл</t>
  </si>
  <si>
    <t>-, -, ДЗ</t>
  </si>
  <si>
    <t>Иностранный язык</t>
  </si>
  <si>
    <t>История</t>
  </si>
  <si>
    <t>Химия</t>
  </si>
  <si>
    <t>Биология</t>
  </si>
  <si>
    <t>Физическая культура</t>
  </si>
  <si>
    <t>Физика</t>
  </si>
  <si>
    <t>ОП.00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</si>
  <si>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</si>
  <si>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</si>
  <si>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</si>
  <si>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</si>
  <si>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ПМ.01</t>
  </si>
  <si>
    <t>МДК.01.01</t>
  </si>
  <si>
    <t>УП.01</t>
  </si>
  <si>
    <t>ПП.01</t>
  </si>
  <si>
    <t>Производственная практика</t>
  </si>
  <si>
    <t>ПМ.02</t>
  </si>
  <si>
    <t>МДК.02.01</t>
  </si>
  <si>
    <t>УП.02</t>
  </si>
  <si>
    <t>ПП.02</t>
  </si>
  <si>
    <t>Всего:</t>
  </si>
  <si>
    <t>ГИА.00</t>
  </si>
  <si>
    <t>дисциплин и МДК</t>
  </si>
  <si>
    <t>учебной практики</t>
  </si>
  <si>
    <t>производст.практика</t>
  </si>
  <si>
    <t>экзаменов</t>
  </si>
  <si>
    <t>дифф.зачетов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</si>
  <si>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</si>
  <si>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</si>
  <si>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штукатур</t>
  </si>
  <si>
    <t>Обществознание</t>
  </si>
  <si>
    <t>Лаб.и практ. занятия</t>
  </si>
  <si>
    <t>Экология</t>
  </si>
  <si>
    <t>Георграфия</t>
  </si>
  <si>
    <t>ОУДП.02</t>
  </si>
  <si>
    <t>ОУДП.03</t>
  </si>
  <si>
    <t>Основы предпринимательства и трудоустройства на работу</t>
  </si>
  <si>
    <t>Профиль получаемого профессионального образования при реализации программы среднего общего образования — технический</t>
  </si>
  <si>
    <t xml:space="preserve">Информатика </t>
  </si>
  <si>
    <t>-, -, -,ДЗ</t>
  </si>
  <si>
    <t>Технология</t>
  </si>
  <si>
    <t xml:space="preserve">Математика:алгебра, начала математического анализа, геометрия </t>
  </si>
  <si>
    <t>Основы  безопасности жизнедеятельности</t>
  </si>
  <si>
    <t>Основы исследовательской деятельности</t>
  </si>
  <si>
    <t>УТВЕРЖДЕНО</t>
  </si>
  <si>
    <t>Приказом ГБПОУ «ЗлатИК им.П.П.Аносова»</t>
  </si>
  <si>
    <t>№_______«_____»____________ 20 __ г.</t>
  </si>
  <si>
    <t>по профессии среднего профессионального образования (программа подготовки квалифицированных рабочих, служащих)</t>
  </si>
  <si>
    <t>08.01.25 Мастер отделочных строительных и декоративных работ</t>
  </si>
  <si>
    <t>монтажник каркасно-обшивных конструкций</t>
  </si>
  <si>
    <t>Русский язык и летература. Русский язык</t>
  </si>
  <si>
    <t>Русский язык и летература.Литература</t>
  </si>
  <si>
    <t>промежуточная аттестация</t>
  </si>
  <si>
    <t>Основы строительного черчения</t>
  </si>
  <si>
    <t>Основы технологии отделочнгых строительных работ</t>
  </si>
  <si>
    <t>Инстранный язык в профессиональной деятельности</t>
  </si>
  <si>
    <t>Выполнение штукатурных  и декоративных работ</t>
  </si>
  <si>
    <t>Технология штукатурных  и декоративных работ</t>
  </si>
  <si>
    <t>Выполнение монтажа каркасно-обшивных конструкций</t>
  </si>
  <si>
    <t>Технология монтажа каркасно-обшивных конструкций</t>
  </si>
  <si>
    <t>Основы материаловедение</t>
  </si>
  <si>
    <t>ГИА</t>
  </si>
  <si>
    <t>0з/6 дз/0 э</t>
  </si>
  <si>
    <t>0з/4дз/4 э</t>
  </si>
  <si>
    <t>зачетов (физ-ра)</t>
  </si>
  <si>
    <t>ЗЧ</t>
  </si>
  <si>
    <t>Астрономия</t>
  </si>
  <si>
    <t>0з/12 дз/3 э</t>
  </si>
  <si>
    <t>0з/22дз/7 э</t>
  </si>
  <si>
    <t>Всего  во взаимодействии с преподавателем</t>
  </si>
  <si>
    <t>теоретическое обучение</t>
  </si>
  <si>
    <t>по учебным дисциплинам и МДК</t>
  </si>
  <si>
    <t>прак        тики</t>
  </si>
  <si>
    <t>консуль           тации</t>
  </si>
  <si>
    <t xml:space="preserve">промежуточная </t>
  </si>
  <si>
    <t>нагрузка во взаимодействии с преподавателем</t>
  </si>
  <si>
    <t xml:space="preserve"> объем образовательной программы (академических часов)</t>
  </si>
  <si>
    <t>ОДБ.01</t>
  </si>
  <si>
    <t>-, -, -</t>
  </si>
  <si>
    <t>-, -, З</t>
  </si>
  <si>
    <t>-, -, -,-</t>
  </si>
  <si>
    <t>-, -, -,Э</t>
  </si>
  <si>
    <t>-,-, -, З</t>
  </si>
  <si>
    <t>-, -, -,З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</si>
  <si>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</si>
  <si>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</si>
  <si>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</si>
  <si>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</si>
  <si>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</si>
  <si>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</si>
  <si>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</si>
  <si>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</si>
  <si>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</si>
  <si>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</si>
  <si>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</si>
  <si>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ОДБ.13</t>
  </si>
  <si>
    <t>ОДБ.14</t>
  </si>
  <si>
    <t>З</t>
  </si>
  <si>
    <t>-</t>
  </si>
  <si>
    <t>-, -</t>
  </si>
  <si>
    <t>ОДП.01</t>
  </si>
  <si>
    <t>-, -, -,-,З</t>
  </si>
  <si>
    <t>-,-, -, -,-,З</t>
  </si>
  <si>
    <t>-,-,-,З, З</t>
  </si>
  <si>
    <t>-, -, -,-,-</t>
  </si>
  <si>
    <t>-,</t>
  </si>
  <si>
    <t>ОПД.01</t>
  </si>
  <si>
    <t>ОПД.02</t>
  </si>
  <si>
    <t>ОПД.03</t>
  </si>
  <si>
    <t>ОПД.04</t>
  </si>
  <si>
    <t>ОПД.05</t>
  </si>
  <si>
    <t>ОПД.06</t>
  </si>
  <si>
    <t>ОПД.07</t>
  </si>
  <si>
    <t>-,-,-,-,З</t>
  </si>
  <si>
    <t>-,-,-,-,-</t>
  </si>
  <si>
    <t>Э м(к)</t>
  </si>
  <si>
    <t>-, -, -,-,</t>
  </si>
  <si>
    <t>Государственная итоговая аттестация                  (демонстационный экзамен)</t>
  </si>
  <si>
    <t>-,-,-,-,-,З</t>
  </si>
  <si>
    <t>-,-,-,-,-,-</t>
  </si>
  <si>
    <t>17(15+2)</t>
  </si>
  <si>
    <t>21(13+5)</t>
  </si>
  <si>
    <t>23(11+12)</t>
  </si>
  <si>
    <t>-,-,-,З</t>
  </si>
  <si>
    <t xml:space="preserve">-,-,-,-,Э </t>
  </si>
  <si>
    <t>образовательной программы среднего  профессионального образоваания</t>
  </si>
  <si>
    <t>Квалификации:</t>
  </si>
  <si>
    <t>Срок получения образования  – 2 года 10 месяцев</t>
  </si>
  <si>
    <t xml:space="preserve">Сводные данные по бюджету времени </t>
  </si>
  <si>
    <t>(в неделях)</t>
  </si>
  <si>
    <t>самостоятельной работы</t>
  </si>
  <si>
    <t>контрольные цифры</t>
  </si>
  <si>
    <t>-, З</t>
  </si>
  <si>
    <t>З,З,  З</t>
  </si>
  <si>
    <t xml:space="preserve">Общие число консультации на группу:                                                                                            80 часов                                                                                                                                                                                      </t>
  </si>
  <si>
    <r>
      <t xml:space="preserve">Государственная итоговая аттестация:                                                                     </t>
    </r>
    <r>
      <rPr>
        <sz val="12"/>
        <rFont val="Times New Roman"/>
        <family val="1"/>
      </rPr>
      <t>выпускная квалификационная работа                                                                                             в виде демонстационного экзамена</t>
    </r>
  </si>
  <si>
    <t>О.00</t>
  </si>
  <si>
    <t>2 группа</t>
  </si>
  <si>
    <t>-,-,  З</t>
  </si>
  <si>
    <t xml:space="preserve">Русский язык </t>
  </si>
  <si>
    <t>Литература</t>
  </si>
  <si>
    <t>-, З, -,-,</t>
  </si>
  <si>
    <t>-,-, -, -,З</t>
  </si>
  <si>
    <t>21 з/7 э</t>
  </si>
  <si>
    <t>4 з/4 э</t>
  </si>
  <si>
    <t>6 з/0 э</t>
  </si>
  <si>
    <t>11 з/3 э</t>
  </si>
  <si>
    <t>География</t>
  </si>
  <si>
    <t>Иностранный язык в профессиональной деятельности</t>
  </si>
  <si>
    <t>Основы материаловедения</t>
  </si>
  <si>
    <t>Государственная итоговая аттестация                  (в виде демонстрационного экзамена)</t>
  </si>
  <si>
    <r>
      <t xml:space="preserve">Государственная итоговая аттестация:                                                                     </t>
    </r>
    <r>
      <rPr>
        <sz val="12"/>
        <rFont val="Times New Roman"/>
        <family val="1"/>
      </rPr>
      <t>выпускная квалификационная работа                                                                                             в виде демонстрационного экзамена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</si>
</sst>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49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9" fontId="2" fillId="13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49" fontId="5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 wrapText="1"/>
    </xf>
    <xf numFmtId="49" fontId="2" fillId="16" borderId="10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49" fontId="5" fillId="41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right" vertical="center" wrapText="1"/>
    </xf>
    <xf numFmtId="49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43" borderId="10" xfId="0" applyNumberFormat="1" applyFont="1" applyFill="1" applyBorder="1" applyAlignment="1">
      <alignment horizontal="center" vertical="center"/>
    </xf>
    <xf numFmtId="49" fontId="5" fillId="44" borderId="10" xfId="0" applyNumberFormat="1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13" borderId="42" xfId="0" applyNumberFormat="1" applyFont="1" applyFill="1" applyBorder="1" applyAlignment="1">
      <alignment horizontal="center" vertical="center"/>
    </xf>
    <xf numFmtId="49" fontId="2" fillId="13" borderId="4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4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view="pageBreakPreview" zoomScaleSheetLayoutView="100" zoomScalePageLayoutView="0" workbookViewId="0" topLeftCell="A2">
      <selection activeCell="M51" sqref="M51:N51"/>
    </sheetView>
  </sheetViews>
  <sheetFormatPr defaultColWidth="11.57421875" defaultRowHeight="12.75"/>
  <cols>
    <col min="1" max="1" width="15.7109375" style="8" customWidth="1"/>
    <col min="2" max="2" width="70.57421875" style="8" customWidth="1"/>
    <col min="3" max="3" width="9.7109375" style="8" customWidth="1"/>
    <col min="4" max="4" width="8.140625" style="8" customWidth="1"/>
    <col min="5" max="5" width="7.7109375" style="8" customWidth="1"/>
    <col min="6" max="6" width="7.8515625" style="31" customWidth="1"/>
    <col min="7" max="7" width="11.28125" style="8" customWidth="1"/>
    <col min="8" max="8" width="10.421875" style="8" customWidth="1"/>
    <col min="9" max="9" width="10.7109375" style="8" customWidth="1"/>
    <col min="10" max="10" width="7.8515625" style="8" customWidth="1"/>
    <col min="11" max="11" width="8.140625" style="8" customWidth="1"/>
    <col min="12" max="12" width="8.28125" style="8" customWidth="1"/>
    <col min="13" max="18" width="7.7109375" style="8" customWidth="1"/>
    <col min="19" max="16384" width="11.57421875" style="8" customWidth="1"/>
  </cols>
  <sheetData>
    <row r="1" spans="1:18" ht="15.75">
      <c r="A1" s="4"/>
      <c r="B1" s="11"/>
      <c r="C1" s="11"/>
      <c r="D1" s="32"/>
      <c r="E1" s="32"/>
      <c r="F1" s="32"/>
      <c r="G1" s="32"/>
      <c r="H1" s="32"/>
      <c r="I1" s="33"/>
      <c r="J1" s="33"/>
      <c r="K1" s="33"/>
      <c r="L1" s="33"/>
      <c r="M1" s="32"/>
      <c r="N1" s="32"/>
      <c r="O1" s="32"/>
      <c r="P1" s="32"/>
      <c r="Q1" s="32"/>
      <c r="R1" s="5"/>
    </row>
    <row r="2" spans="1:18" ht="15.75">
      <c r="A2" s="4"/>
      <c r="B2" s="11"/>
      <c r="C2" s="11"/>
      <c r="D2" s="32"/>
      <c r="E2" s="32"/>
      <c r="F2" s="32"/>
      <c r="G2" s="32"/>
      <c r="H2" s="32"/>
      <c r="I2" s="33"/>
      <c r="J2" s="33"/>
      <c r="K2" s="33"/>
      <c r="L2" s="33"/>
      <c r="M2" s="32"/>
      <c r="N2" s="32"/>
      <c r="O2" s="32"/>
      <c r="P2" s="32"/>
      <c r="Q2" s="32"/>
      <c r="R2" s="5"/>
    </row>
    <row r="3" spans="1:18" ht="15.75">
      <c r="A3" s="4"/>
      <c r="B3" s="34"/>
      <c r="C3" s="34"/>
      <c r="D3" s="32"/>
      <c r="E3" s="32"/>
      <c r="F3" s="32"/>
      <c r="G3" s="32"/>
      <c r="H3" s="32"/>
      <c r="I3" s="33"/>
      <c r="J3" s="33"/>
      <c r="K3" s="33"/>
      <c r="L3" s="33"/>
      <c r="M3" s="32"/>
      <c r="N3" s="32"/>
      <c r="O3" s="32"/>
      <c r="P3" s="32"/>
      <c r="Q3" s="32"/>
      <c r="R3" s="5"/>
    </row>
    <row r="4" spans="1:18" ht="15.75">
      <c r="A4" s="4"/>
      <c r="B4" s="32"/>
      <c r="C4" s="32"/>
      <c r="D4" s="32"/>
      <c r="E4" s="32"/>
      <c r="F4" s="32"/>
      <c r="G4" s="32"/>
      <c r="H4" s="32"/>
      <c r="I4" s="33"/>
      <c r="J4" s="33"/>
      <c r="K4" s="33"/>
      <c r="L4" s="33"/>
      <c r="M4" s="32"/>
      <c r="N4" s="32"/>
      <c r="O4" s="32"/>
      <c r="P4" s="32"/>
      <c r="Q4" s="32"/>
      <c r="R4" s="5"/>
    </row>
    <row r="5" spans="1:18" ht="15.75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5"/>
    </row>
    <row r="6" spans="1:18" ht="15.75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5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5.7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5.75">
      <c r="A10" s="155" t="s">
        <v>74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1:18" ht="15.75">
      <c r="A11" s="156" t="s">
        <v>75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 customHeight="1">
      <c r="A13" s="5"/>
      <c r="B13" s="4"/>
      <c r="C13" s="4"/>
      <c r="D13" s="5"/>
      <c r="E13" s="7" t="s">
        <v>153</v>
      </c>
      <c r="F13" s="4"/>
      <c r="G13" s="9" t="s">
        <v>56</v>
      </c>
      <c r="H13" s="10"/>
      <c r="I13" s="10"/>
      <c r="J13" s="10"/>
      <c r="K13" s="10"/>
      <c r="L13" s="10"/>
      <c r="O13" s="5"/>
      <c r="P13" s="5"/>
      <c r="Q13" s="5"/>
      <c r="R13" s="5"/>
    </row>
    <row r="14" spans="1:18" ht="15.75">
      <c r="A14" s="5"/>
      <c r="B14" s="4"/>
      <c r="C14" s="4"/>
      <c r="D14" s="5"/>
      <c r="E14" s="7"/>
      <c r="F14" s="4"/>
      <c r="G14" s="8" t="s">
        <v>76</v>
      </c>
      <c r="H14" s="10"/>
      <c r="I14" s="10"/>
      <c r="J14" s="10"/>
      <c r="K14" s="10"/>
      <c r="L14" s="10"/>
      <c r="O14" s="5"/>
      <c r="P14" s="5"/>
      <c r="Q14" s="5"/>
      <c r="R14" s="5"/>
    </row>
    <row r="15" spans="1:17" ht="15.75">
      <c r="A15" s="5"/>
      <c r="B15" s="4"/>
      <c r="C15" s="4"/>
      <c r="D15" s="5"/>
      <c r="E15" s="8" t="s">
        <v>1</v>
      </c>
      <c r="F15" s="4"/>
      <c r="G15" s="4"/>
      <c r="H15" s="5"/>
      <c r="I15" s="5"/>
      <c r="J15" s="5"/>
      <c r="K15" s="5"/>
      <c r="L15" s="5"/>
      <c r="N15" s="5"/>
      <c r="O15" s="5"/>
      <c r="P15" s="5"/>
      <c r="Q15" s="5"/>
    </row>
    <row r="16" spans="1:17" ht="15.75">
      <c r="A16" s="5"/>
      <c r="B16" s="4"/>
      <c r="C16" s="4"/>
      <c r="D16" s="5"/>
      <c r="E16" s="8" t="s">
        <v>154</v>
      </c>
      <c r="F16" s="4"/>
      <c r="G16" s="4"/>
      <c r="H16" s="5"/>
      <c r="I16" s="5"/>
      <c r="J16" s="5"/>
      <c r="K16" s="5"/>
      <c r="L16" s="5"/>
      <c r="N16" s="5"/>
      <c r="O16" s="5"/>
      <c r="P16" s="5"/>
      <c r="Q16" s="5"/>
    </row>
    <row r="17" spans="1:17" ht="15.75">
      <c r="A17" s="5"/>
      <c r="B17" s="4"/>
      <c r="C17" s="4"/>
      <c r="D17" s="5"/>
      <c r="E17" s="8" t="s">
        <v>2</v>
      </c>
      <c r="F17" s="4"/>
      <c r="G17" s="4"/>
      <c r="H17" s="5"/>
      <c r="I17" s="5"/>
      <c r="J17" s="5"/>
      <c r="K17" s="5"/>
      <c r="L17" s="5"/>
      <c r="N17" s="5"/>
      <c r="O17" s="5"/>
      <c r="P17" s="5"/>
      <c r="Q17" s="5"/>
    </row>
    <row r="18" spans="1:19" ht="30.75" customHeight="1">
      <c r="A18" s="5"/>
      <c r="B18" s="5"/>
      <c r="C18" s="5"/>
      <c r="D18" s="5"/>
      <c r="E18" s="160" t="s">
        <v>64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4"/>
    </row>
    <row r="19" spans="1:18" ht="15.75">
      <c r="A19" s="5"/>
      <c r="B19" s="5"/>
      <c r="C19" s="5"/>
      <c r="D19" s="5"/>
      <c r="E19" s="12" t="s">
        <v>155</v>
      </c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123" t="s">
        <v>156</v>
      </c>
      <c r="O20" s="123"/>
      <c r="P20" s="5"/>
      <c r="Q20" s="5"/>
      <c r="R20" s="5"/>
    </row>
    <row r="21" spans="1:18" ht="60.75" customHeight="1">
      <c r="A21" s="5"/>
      <c r="B21" s="101" t="s">
        <v>3</v>
      </c>
      <c r="C21" s="102" t="s">
        <v>4</v>
      </c>
      <c r="D21" s="103" t="s">
        <v>5</v>
      </c>
      <c r="E21" s="103" t="s">
        <v>6</v>
      </c>
      <c r="F21" s="102" t="s">
        <v>7</v>
      </c>
      <c r="G21" s="102" t="s">
        <v>8</v>
      </c>
      <c r="H21" s="102" t="s">
        <v>9</v>
      </c>
      <c r="I21" s="104" t="s">
        <v>10</v>
      </c>
      <c r="J21" s="68"/>
      <c r="K21" s="110" t="s">
        <v>3</v>
      </c>
      <c r="L21" s="111" t="s">
        <v>4</v>
      </c>
      <c r="M21" s="112" t="s">
        <v>5</v>
      </c>
      <c r="N21" s="112" t="s">
        <v>6</v>
      </c>
      <c r="O21" s="111" t="s">
        <v>7</v>
      </c>
      <c r="P21" s="111" t="s">
        <v>8</v>
      </c>
      <c r="Q21" s="111" t="s">
        <v>9</v>
      </c>
      <c r="R21" s="113" t="s">
        <v>10</v>
      </c>
    </row>
    <row r="22" spans="1:18" ht="15.75">
      <c r="A22" s="5"/>
      <c r="B22" s="105" t="s">
        <v>11</v>
      </c>
      <c r="C22" s="36">
        <f>M74+N74</f>
        <v>1296</v>
      </c>
      <c r="D22" s="13">
        <f>M75+N75</f>
        <v>180</v>
      </c>
      <c r="E22" s="13">
        <f>M76+N76</f>
        <v>0</v>
      </c>
      <c r="F22" s="36">
        <f>M77+N77</f>
        <v>0</v>
      </c>
      <c r="G22" s="36">
        <f>M78+N78</f>
        <v>0</v>
      </c>
      <c r="H22" s="36">
        <f>11*36</f>
        <v>396</v>
      </c>
      <c r="I22" s="106">
        <f>SUM(C22:H22)</f>
        <v>1872</v>
      </c>
      <c r="J22" s="69"/>
      <c r="K22" s="105" t="s">
        <v>11</v>
      </c>
      <c r="L22" s="36">
        <f>(M74+N74)/36</f>
        <v>36</v>
      </c>
      <c r="M22" s="13">
        <f>(M75+N75)/36</f>
        <v>5</v>
      </c>
      <c r="N22" s="13">
        <f>(M76+N76)/36</f>
        <v>0</v>
      </c>
      <c r="O22" s="36">
        <f>(M77+N77)/36</f>
        <v>0</v>
      </c>
      <c r="P22" s="36"/>
      <c r="Q22" s="36">
        <v>11</v>
      </c>
      <c r="R22" s="106">
        <f>L22+M22+N22+O22+P22+Q22</f>
        <v>52</v>
      </c>
    </row>
    <row r="23" spans="1:18" ht="15.75">
      <c r="A23" s="5"/>
      <c r="B23" s="105" t="s">
        <v>12</v>
      </c>
      <c r="C23" s="36">
        <f>O74+P74</f>
        <v>1116</v>
      </c>
      <c r="D23" s="13">
        <f>O75+P75</f>
        <v>108</v>
      </c>
      <c r="E23" s="13">
        <f>O76+P76</f>
        <v>144</v>
      </c>
      <c r="F23" s="36">
        <f>O77+P77</f>
        <v>108</v>
      </c>
      <c r="G23" s="36">
        <f>O78+P78</f>
        <v>0</v>
      </c>
      <c r="H23" s="36">
        <f>11*36</f>
        <v>396</v>
      </c>
      <c r="I23" s="106">
        <f>SUM(C23:H23)</f>
        <v>1872</v>
      </c>
      <c r="J23" s="69"/>
      <c r="K23" s="105" t="s">
        <v>12</v>
      </c>
      <c r="L23" s="36">
        <f>(O74+P74)/36</f>
        <v>31</v>
      </c>
      <c r="M23" s="13">
        <f>(O75+P75)/36</f>
        <v>3</v>
      </c>
      <c r="N23" s="13">
        <f>(O76+P76)/36</f>
        <v>4</v>
      </c>
      <c r="O23" s="36">
        <f>(O77+P77)/36</f>
        <v>3</v>
      </c>
      <c r="P23" s="36"/>
      <c r="Q23" s="36">
        <v>11</v>
      </c>
      <c r="R23" s="106">
        <f>L23+M23+N23+O23+P23+Q23</f>
        <v>52</v>
      </c>
    </row>
    <row r="24" spans="1:18" ht="15.75">
      <c r="A24" s="5"/>
      <c r="B24" s="105" t="s">
        <v>13</v>
      </c>
      <c r="C24" s="36">
        <f>Q74+R74</f>
        <v>396</v>
      </c>
      <c r="D24" s="13">
        <f>Q75+R75</f>
        <v>216</v>
      </c>
      <c r="E24" s="13">
        <f>Q76+R76</f>
        <v>720</v>
      </c>
      <c r="F24" s="36">
        <f>Q77+R77</f>
        <v>72</v>
      </c>
      <c r="G24" s="36">
        <f>Q78+R78</f>
        <v>72</v>
      </c>
      <c r="H24" s="36">
        <f>2*36</f>
        <v>72</v>
      </c>
      <c r="I24" s="106">
        <f>SUM(C24:H24)</f>
        <v>1548</v>
      </c>
      <c r="J24" s="69"/>
      <c r="K24" s="105" t="s">
        <v>13</v>
      </c>
      <c r="L24" s="36">
        <f>(Q74+R74)/36</f>
        <v>11</v>
      </c>
      <c r="M24" s="13">
        <f>(Q75+R75)/36</f>
        <v>6</v>
      </c>
      <c r="N24" s="13">
        <f>(Q76+R76)/36</f>
        <v>20</v>
      </c>
      <c r="O24" s="36">
        <f>(Q77+R77)/36</f>
        <v>2</v>
      </c>
      <c r="P24" s="36">
        <f>R78/36</f>
        <v>2</v>
      </c>
      <c r="Q24" s="36">
        <v>2</v>
      </c>
      <c r="R24" s="106">
        <f>L24+M24+N24+O24+P24+Q24</f>
        <v>43</v>
      </c>
    </row>
    <row r="25" spans="1:18" ht="15.75">
      <c r="A25" s="5"/>
      <c r="B25" s="107" t="s">
        <v>14</v>
      </c>
      <c r="C25" s="108">
        <f aca="true" t="shared" si="0" ref="C25:I25">SUM(C22:C24)</f>
        <v>2808</v>
      </c>
      <c r="D25" s="108">
        <f t="shared" si="0"/>
        <v>504</v>
      </c>
      <c r="E25" s="108">
        <f t="shared" si="0"/>
        <v>864</v>
      </c>
      <c r="F25" s="108">
        <f t="shared" si="0"/>
        <v>180</v>
      </c>
      <c r="G25" s="108">
        <f t="shared" si="0"/>
        <v>72</v>
      </c>
      <c r="H25" s="108">
        <f t="shared" si="0"/>
        <v>864</v>
      </c>
      <c r="I25" s="109">
        <f t="shared" si="0"/>
        <v>5292</v>
      </c>
      <c r="J25" s="70"/>
      <c r="K25" s="107" t="s">
        <v>14</v>
      </c>
      <c r="L25" s="108">
        <f>SUM(L22:L24)</f>
        <v>78</v>
      </c>
      <c r="M25" s="114">
        <f>SUM(M22:M24)</f>
        <v>14</v>
      </c>
      <c r="N25" s="114">
        <f>N22+N23+N24</f>
        <v>24</v>
      </c>
      <c r="O25" s="108">
        <f>O22+O23+O24</f>
        <v>5</v>
      </c>
      <c r="P25" s="108">
        <f>SUM(P22:P24)</f>
        <v>2</v>
      </c>
      <c r="Q25" s="108">
        <f>SUM(Q22:Q24)</f>
        <v>24</v>
      </c>
      <c r="R25" s="115">
        <f>L25+M25+N25+O25+P25+Q25</f>
        <v>147</v>
      </c>
    </row>
    <row r="26" spans="1:18" ht="15.75">
      <c r="A26" s="5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30.75" customHeight="1">
      <c r="A27" s="150" t="s">
        <v>15</v>
      </c>
      <c r="B27" s="132" t="s">
        <v>16</v>
      </c>
      <c r="C27" s="132" t="s">
        <v>17</v>
      </c>
      <c r="D27" s="132"/>
      <c r="E27" s="88" t="s">
        <v>103</v>
      </c>
      <c r="F27" s="88"/>
      <c r="G27" s="88"/>
      <c r="H27" s="88"/>
      <c r="I27" s="88"/>
      <c r="J27" s="37"/>
      <c r="K27" s="37"/>
      <c r="L27" s="37"/>
      <c r="M27" s="132" t="s">
        <v>18</v>
      </c>
      <c r="N27" s="132"/>
      <c r="O27" s="132"/>
      <c r="P27" s="132"/>
      <c r="Q27" s="132"/>
      <c r="R27" s="132">
        <f>SUM(R22:R25)</f>
        <v>294</v>
      </c>
    </row>
    <row r="28" spans="1:18" ht="15.75" customHeight="1">
      <c r="A28" s="150"/>
      <c r="B28" s="132"/>
      <c r="C28" s="132"/>
      <c r="D28" s="132"/>
      <c r="E28" s="133" t="s">
        <v>14</v>
      </c>
      <c r="F28" s="151" t="s">
        <v>19</v>
      </c>
      <c r="G28" s="152" t="s">
        <v>102</v>
      </c>
      <c r="H28" s="152"/>
      <c r="I28" s="152"/>
      <c r="J28" s="152"/>
      <c r="K28" s="152"/>
      <c r="L28" s="152"/>
      <c r="M28" s="128" t="s">
        <v>20</v>
      </c>
      <c r="N28" s="128"/>
      <c r="O28" s="128" t="s">
        <v>21</v>
      </c>
      <c r="P28" s="128"/>
      <c r="Q28" s="128" t="s">
        <v>22</v>
      </c>
      <c r="R28" s="128"/>
    </row>
    <row r="29" spans="1:18" ht="22.5" customHeight="1">
      <c r="A29" s="150"/>
      <c r="B29" s="132"/>
      <c r="C29" s="132"/>
      <c r="D29" s="132"/>
      <c r="E29" s="133"/>
      <c r="F29" s="151"/>
      <c r="G29" s="135" t="s">
        <v>96</v>
      </c>
      <c r="H29" s="136" t="s">
        <v>98</v>
      </c>
      <c r="I29" s="137"/>
      <c r="J29" s="138" t="s">
        <v>99</v>
      </c>
      <c r="K29" s="138" t="s">
        <v>100</v>
      </c>
      <c r="L29" s="138" t="s">
        <v>101</v>
      </c>
      <c r="M29" s="128" t="s">
        <v>23</v>
      </c>
      <c r="N29" s="128"/>
      <c r="O29" s="128" t="s">
        <v>23</v>
      </c>
      <c r="P29" s="128"/>
      <c r="Q29" s="128" t="s">
        <v>23</v>
      </c>
      <c r="R29" s="128"/>
    </row>
    <row r="30" spans="1:18" ht="15.75" customHeight="1">
      <c r="A30" s="150"/>
      <c r="B30" s="132"/>
      <c r="C30" s="132"/>
      <c r="D30" s="132"/>
      <c r="E30" s="133"/>
      <c r="F30" s="151"/>
      <c r="G30" s="135"/>
      <c r="H30" s="138" t="s">
        <v>97</v>
      </c>
      <c r="I30" s="116" t="s">
        <v>58</v>
      </c>
      <c r="J30" s="138"/>
      <c r="K30" s="138"/>
      <c r="L30" s="138"/>
      <c r="M30" s="15">
        <v>1</v>
      </c>
      <c r="N30" s="15">
        <v>2</v>
      </c>
      <c r="O30" s="15">
        <v>3</v>
      </c>
      <c r="P30" s="15">
        <v>4</v>
      </c>
      <c r="Q30" s="15">
        <v>5</v>
      </c>
      <c r="R30" s="15">
        <v>6</v>
      </c>
    </row>
    <row r="31" spans="1:18" ht="15.75">
      <c r="A31" s="150"/>
      <c r="B31" s="132"/>
      <c r="C31" s="132"/>
      <c r="D31" s="132"/>
      <c r="E31" s="133"/>
      <c r="F31" s="151"/>
      <c r="G31" s="135"/>
      <c r="H31" s="138"/>
      <c r="I31" s="116"/>
      <c r="J31" s="138"/>
      <c r="K31" s="138"/>
      <c r="L31" s="138"/>
      <c r="M31" s="134" t="s">
        <v>24</v>
      </c>
      <c r="N31" s="134"/>
      <c r="O31" s="134" t="s">
        <v>24</v>
      </c>
      <c r="P31" s="134"/>
      <c r="Q31" s="134" t="s">
        <v>24</v>
      </c>
      <c r="R31" s="134"/>
    </row>
    <row r="32" spans="1:18" ht="15.75">
      <c r="A32" s="150"/>
      <c r="B32" s="132"/>
      <c r="C32" s="132"/>
      <c r="D32" s="132"/>
      <c r="E32" s="133"/>
      <c r="F32" s="151"/>
      <c r="G32" s="135"/>
      <c r="H32" s="138"/>
      <c r="I32" s="116"/>
      <c r="J32" s="138"/>
      <c r="K32" s="138"/>
      <c r="L32" s="138"/>
      <c r="M32" s="67" t="s">
        <v>147</v>
      </c>
      <c r="N32" s="67">
        <v>24</v>
      </c>
      <c r="O32" s="67">
        <v>17</v>
      </c>
      <c r="P32" s="67" t="s">
        <v>148</v>
      </c>
      <c r="Q32" s="67" t="s">
        <v>149</v>
      </c>
      <c r="R32" s="67">
        <v>14</v>
      </c>
    </row>
    <row r="33" spans="1:18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4">
        <v>15</v>
      </c>
      <c r="P33" s="14">
        <v>16</v>
      </c>
      <c r="Q33" s="14">
        <v>17</v>
      </c>
      <c r="R33" s="14">
        <v>18</v>
      </c>
    </row>
    <row r="34" spans="1:18" ht="15.75">
      <c r="A34" s="16" t="s">
        <v>163</v>
      </c>
      <c r="B34" s="17" t="s">
        <v>25</v>
      </c>
      <c r="C34" s="161" t="s">
        <v>173</v>
      </c>
      <c r="D34" s="161"/>
      <c r="E34" s="92">
        <f>E35+E36+E37+E38+E39+E40+E41+E42+E43+E44+E45+E46+E47+E48+E49+E50+E51</f>
        <v>2112</v>
      </c>
      <c r="F34" s="92">
        <f>F35+F36+F37+F38+F39+F40+F41+F42+F43+F44+F45+F46+F47+F48+F49+F50+F51</f>
        <v>0</v>
      </c>
      <c r="G34" s="92">
        <f>G35+G36+G37+G38+G39+G40+G41+G42+G43+G44+G45+G46+G47+G48+G49+G50+G51</f>
        <v>2112</v>
      </c>
      <c r="H34" s="92">
        <f aca="true" t="shared" si="1" ref="H34:R34">H35+H36+H37+H38+H39+H40+H41+H42+H43+H44+H45+H46+H47+H48+H49+H50+H51</f>
        <v>1041</v>
      </c>
      <c r="I34" s="92">
        <f t="shared" si="1"/>
        <v>1031</v>
      </c>
      <c r="J34" s="92">
        <f t="shared" si="1"/>
        <v>0</v>
      </c>
      <c r="K34" s="92">
        <f t="shared" si="1"/>
        <v>60</v>
      </c>
      <c r="L34" s="92">
        <f t="shared" si="1"/>
        <v>96</v>
      </c>
      <c r="M34" s="92">
        <f t="shared" si="1"/>
        <v>442</v>
      </c>
      <c r="N34" s="92">
        <f t="shared" si="1"/>
        <v>678</v>
      </c>
      <c r="O34" s="92">
        <f t="shared" si="1"/>
        <v>512</v>
      </c>
      <c r="P34" s="92">
        <f t="shared" si="1"/>
        <v>480</v>
      </c>
      <c r="Q34" s="92">
        <f t="shared" si="1"/>
        <v>0</v>
      </c>
      <c r="R34" s="92">
        <f t="shared" si="1"/>
        <v>0</v>
      </c>
    </row>
    <row r="35" spans="1:18" s="20" customFormat="1" ht="15.75">
      <c r="A35" s="3" t="s">
        <v>104</v>
      </c>
      <c r="B35" s="18" t="s">
        <v>166</v>
      </c>
      <c r="C35" s="19" t="s">
        <v>107</v>
      </c>
      <c r="D35" s="19" t="s">
        <v>108</v>
      </c>
      <c r="E35" s="3">
        <f>G35+F35</f>
        <v>134</v>
      </c>
      <c r="F35" s="3"/>
      <c r="G35" s="3">
        <f aca="true" t="shared" si="2" ref="G35:G43">SUM(M35:R35)</f>
        <v>134</v>
      </c>
      <c r="H35" s="3">
        <f>G35-I35-K35</f>
        <v>32</v>
      </c>
      <c r="I35" s="3">
        <v>82</v>
      </c>
      <c r="J35" s="3"/>
      <c r="K35" s="3">
        <v>20</v>
      </c>
      <c r="L35" s="3">
        <v>32</v>
      </c>
      <c r="M35" s="3">
        <v>34</v>
      </c>
      <c r="N35" s="3">
        <v>34</v>
      </c>
      <c r="O35" s="3">
        <v>16</v>
      </c>
      <c r="P35" s="3">
        <v>50</v>
      </c>
      <c r="Q35" s="3"/>
      <c r="R35" s="3"/>
    </row>
    <row r="36" spans="1:18" s="20" customFormat="1" ht="15.75">
      <c r="A36" s="3" t="s">
        <v>111</v>
      </c>
      <c r="B36" s="18" t="s">
        <v>167</v>
      </c>
      <c r="C36" s="19" t="s">
        <v>106</v>
      </c>
      <c r="D36" s="19" t="s">
        <v>105</v>
      </c>
      <c r="E36" s="3">
        <f aca="true" t="shared" si="3" ref="E36:E50">G36+F36</f>
        <v>171</v>
      </c>
      <c r="F36" s="3"/>
      <c r="G36" s="3">
        <f t="shared" si="2"/>
        <v>171</v>
      </c>
      <c r="H36" s="3">
        <f aca="true" t="shared" si="4" ref="H36:H41">G36-I36</f>
        <v>171</v>
      </c>
      <c r="I36" s="3"/>
      <c r="J36" s="3"/>
      <c r="K36" s="3"/>
      <c r="L36" s="3"/>
      <c r="M36" s="3">
        <v>51</v>
      </c>
      <c r="N36" s="3">
        <v>72</v>
      </c>
      <c r="O36" s="3">
        <v>48</v>
      </c>
      <c r="P36" s="3"/>
      <c r="Q36" s="3"/>
      <c r="R36" s="3"/>
    </row>
    <row r="37" spans="1:18" s="20" customFormat="1" ht="15.75">
      <c r="A37" s="3" t="s">
        <v>112</v>
      </c>
      <c r="B37" s="18" t="s">
        <v>27</v>
      </c>
      <c r="C37" s="19" t="s">
        <v>109</v>
      </c>
      <c r="D37" s="19" t="s">
        <v>107</v>
      </c>
      <c r="E37" s="3">
        <f t="shared" si="3"/>
        <v>172</v>
      </c>
      <c r="F37" s="3"/>
      <c r="G37" s="3">
        <f t="shared" si="2"/>
        <v>172</v>
      </c>
      <c r="H37" s="3">
        <f t="shared" si="4"/>
        <v>0</v>
      </c>
      <c r="I37" s="66">
        <v>172</v>
      </c>
      <c r="J37" s="3"/>
      <c r="K37" s="3"/>
      <c r="L37" s="3"/>
      <c r="M37" s="3">
        <v>34</v>
      </c>
      <c r="N37" s="3">
        <v>48</v>
      </c>
      <c r="O37" s="3">
        <v>46</v>
      </c>
      <c r="P37" s="3">
        <v>44</v>
      </c>
      <c r="Q37" s="3"/>
      <c r="R37" s="3"/>
    </row>
    <row r="38" spans="1:18" s="20" customFormat="1" ht="15.75">
      <c r="A38" s="3" t="s">
        <v>113</v>
      </c>
      <c r="B38" s="18" t="s">
        <v>28</v>
      </c>
      <c r="C38" s="19" t="s">
        <v>109</v>
      </c>
      <c r="D38" s="19" t="s">
        <v>107</v>
      </c>
      <c r="E38" s="3">
        <f t="shared" si="3"/>
        <v>172</v>
      </c>
      <c r="F38" s="3"/>
      <c r="G38" s="3">
        <f t="shared" si="2"/>
        <v>172</v>
      </c>
      <c r="H38" s="3">
        <f t="shared" si="4"/>
        <v>132</v>
      </c>
      <c r="I38" s="3">
        <v>40</v>
      </c>
      <c r="J38" s="3"/>
      <c r="K38" s="3"/>
      <c r="L38" s="3"/>
      <c r="M38" s="3">
        <v>34</v>
      </c>
      <c r="N38" s="3">
        <v>48</v>
      </c>
      <c r="O38" s="3">
        <v>46</v>
      </c>
      <c r="P38" s="3">
        <v>44</v>
      </c>
      <c r="Q38" s="3"/>
      <c r="R38" s="3"/>
    </row>
    <row r="39" spans="1:18" s="20" customFormat="1" ht="15.75">
      <c r="A39" s="3" t="s">
        <v>114</v>
      </c>
      <c r="B39" s="18" t="s">
        <v>57</v>
      </c>
      <c r="C39" s="19" t="s">
        <v>109</v>
      </c>
      <c r="D39" s="19" t="s">
        <v>107</v>
      </c>
      <c r="E39" s="3">
        <f t="shared" si="3"/>
        <v>174</v>
      </c>
      <c r="F39" s="3"/>
      <c r="G39" s="3">
        <f t="shared" si="2"/>
        <v>174</v>
      </c>
      <c r="H39" s="3">
        <f t="shared" si="4"/>
        <v>134</v>
      </c>
      <c r="I39" s="3">
        <v>40</v>
      </c>
      <c r="J39" s="3"/>
      <c r="K39" s="3"/>
      <c r="L39" s="3"/>
      <c r="M39" s="3">
        <v>34</v>
      </c>
      <c r="N39" s="3">
        <v>48</v>
      </c>
      <c r="O39" s="3">
        <v>48</v>
      </c>
      <c r="P39" s="3">
        <v>44</v>
      </c>
      <c r="Q39" s="3"/>
      <c r="R39" s="3"/>
    </row>
    <row r="40" spans="1:18" s="20" customFormat="1" ht="15.75">
      <c r="A40" s="3" t="s">
        <v>115</v>
      </c>
      <c r="B40" s="18" t="s">
        <v>29</v>
      </c>
      <c r="C40" s="159" t="s">
        <v>110</v>
      </c>
      <c r="D40" s="159" t="s">
        <v>107</v>
      </c>
      <c r="E40" s="3">
        <f t="shared" si="3"/>
        <v>136</v>
      </c>
      <c r="F40" s="3"/>
      <c r="G40" s="3">
        <f t="shared" si="2"/>
        <v>136</v>
      </c>
      <c r="H40" s="3">
        <f t="shared" si="4"/>
        <v>96</v>
      </c>
      <c r="I40" s="3">
        <v>40</v>
      </c>
      <c r="J40" s="14"/>
      <c r="K40" s="14"/>
      <c r="L40" s="14"/>
      <c r="M40" s="3">
        <v>34</v>
      </c>
      <c r="N40" s="3">
        <v>48</v>
      </c>
      <c r="O40" s="3">
        <v>32</v>
      </c>
      <c r="P40" s="3">
        <v>22</v>
      </c>
      <c r="Q40" s="3"/>
      <c r="R40" s="3"/>
    </row>
    <row r="41" spans="1:18" s="20" customFormat="1" ht="15.75">
      <c r="A41" s="3" t="s">
        <v>116</v>
      </c>
      <c r="B41" s="18" t="s">
        <v>30</v>
      </c>
      <c r="C41" s="159"/>
      <c r="D41" s="159"/>
      <c r="E41" s="3">
        <f t="shared" si="3"/>
        <v>36</v>
      </c>
      <c r="F41" s="3"/>
      <c r="G41" s="3">
        <f t="shared" si="2"/>
        <v>36</v>
      </c>
      <c r="H41" s="3">
        <f t="shared" si="4"/>
        <v>24</v>
      </c>
      <c r="I41" s="3">
        <v>12</v>
      </c>
      <c r="J41" s="3"/>
      <c r="K41" s="3"/>
      <c r="L41" s="3"/>
      <c r="M41" s="3"/>
      <c r="N41" s="3"/>
      <c r="O41" s="3">
        <v>16</v>
      </c>
      <c r="P41" s="3">
        <v>20</v>
      </c>
      <c r="Q41" s="3"/>
      <c r="R41" s="3"/>
    </row>
    <row r="42" spans="1:18" s="20" customFormat="1" ht="15.75">
      <c r="A42" s="3" t="s">
        <v>117</v>
      </c>
      <c r="B42" s="18" t="s">
        <v>93</v>
      </c>
      <c r="C42" s="19" t="s">
        <v>109</v>
      </c>
      <c r="D42" s="19" t="s">
        <v>107</v>
      </c>
      <c r="E42" s="3">
        <f aca="true" t="shared" si="5" ref="E42:E48">G42+F42</f>
        <v>36</v>
      </c>
      <c r="F42" s="3"/>
      <c r="G42" s="3">
        <f t="shared" si="2"/>
        <v>36</v>
      </c>
      <c r="H42" s="3">
        <f aca="true" t="shared" si="6" ref="H42:H47">G42-I42</f>
        <v>34</v>
      </c>
      <c r="I42" s="3">
        <v>2</v>
      </c>
      <c r="J42" s="14"/>
      <c r="K42" s="14"/>
      <c r="L42" s="14"/>
      <c r="M42" s="3"/>
      <c r="N42" s="3"/>
      <c r="O42" s="3">
        <v>36</v>
      </c>
      <c r="P42" s="3"/>
      <c r="Q42" s="3"/>
      <c r="R42" s="3"/>
    </row>
    <row r="43" spans="1:18" s="20" customFormat="1" ht="15.75">
      <c r="A43" s="3" t="s">
        <v>118</v>
      </c>
      <c r="B43" s="18" t="s">
        <v>69</v>
      </c>
      <c r="C43" s="19" t="s">
        <v>106</v>
      </c>
      <c r="D43" s="19" t="s">
        <v>105</v>
      </c>
      <c r="E43" s="3">
        <f t="shared" si="5"/>
        <v>80</v>
      </c>
      <c r="F43" s="3"/>
      <c r="G43" s="3">
        <f t="shared" si="2"/>
        <v>80</v>
      </c>
      <c r="H43" s="3">
        <f t="shared" si="6"/>
        <v>24</v>
      </c>
      <c r="I43" s="3">
        <v>56</v>
      </c>
      <c r="J43" s="3"/>
      <c r="K43" s="3"/>
      <c r="L43" s="3"/>
      <c r="M43" s="3">
        <v>16</v>
      </c>
      <c r="N43" s="3">
        <v>48</v>
      </c>
      <c r="O43" s="3">
        <v>16</v>
      </c>
      <c r="P43" s="3"/>
      <c r="Q43" s="3"/>
      <c r="R43" s="3"/>
    </row>
    <row r="44" spans="1:18" s="20" customFormat="1" ht="15.75">
      <c r="A44" s="3" t="s">
        <v>119</v>
      </c>
      <c r="B44" s="18" t="s">
        <v>59</v>
      </c>
      <c r="C44" s="159" t="s">
        <v>110</v>
      </c>
      <c r="D44" s="159" t="s">
        <v>107</v>
      </c>
      <c r="E44" s="3">
        <f t="shared" si="5"/>
        <v>36</v>
      </c>
      <c r="F44" s="3"/>
      <c r="G44" s="3">
        <f aca="true" t="shared" si="7" ref="G44:G51">SUM(M44:R44)</f>
        <v>36</v>
      </c>
      <c r="H44" s="3">
        <f t="shared" si="6"/>
        <v>28</v>
      </c>
      <c r="I44" s="3">
        <v>8</v>
      </c>
      <c r="J44" s="3"/>
      <c r="K44" s="3"/>
      <c r="L44" s="3"/>
      <c r="M44" s="3">
        <v>0</v>
      </c>
      <c r="N44" s="3">
        <v>0</v>
      </c>
      <c r="O44" s="3">
        <v>16</v>
      </c>
      <c r="P44" s="3">
        <v>20</v>
      </c>
      <c r="Q44" s="3"/>
      <c r="R44" s="3"/>
    </row>
    <row r="45" spans="1:18" s="20" customFormat="1" ht="15.75">
      <c r="A45" s="3" t="s">
        <v>120</v>
      </c>
      <c r="B45" s="18" t="s">
        <v>174</v>
      </c>
      <c r="C45" s="159"/>
      <c r="D45" s="159"/>
      <c r="E45" s="3">
        <f t="shared" si="5"/>
        <v>74</v>
      </c>
      <c r="F45" s="3"/>
      <c r="G45" s="3">
        <f t="shared" si="7"/>
        <v>74</v>
      </c>
      <c r="H45" s="3">
        <f t="shared" si="6"/>
        <v>62</v>
      </c>
      <c r="I45" s="3">
        <v>12</v>
      </c>
      <c r="J45" s="3"/>
      <c r="K45" s="3"/>
      <c r="L45" s="3"/>
      <c r="M45" s="3">
        <v>0</v>
      </c>
      <c r="N45" s="3">
        <v>0</v>
      </c>
      <c r="O45" s="3">
        <v>32</v>
      </c>
      <c r="P45" s="3">
        <v>42</v>
      </c>
      <c r="Q45" s="3"/>
      <c r="R45" s="3"/>
    </row>
    <row r="46" spans="1:18" s="20" customFormat="1" ht="15.75">
      <c r="A46" s="3" t="s">
        <v>121</v>
      </c>
      <c r="B46" s="18" t="s">
        <v>70</v>
      </c>
      <c r="C46" s="19" t="s">
        <v>124</v>
      </c>
      <c r="D46" s="19" t="s">
        <v>125</v>
      </c>
      <c r="E46" s="3">
        <f t="shared" si="5"/>
        <v>34</v>
      </c>
      <c r="F46" s="3"/>
      <c r="G46" s="3">
        <f t="shared" si="7"/>
        <v>34</v>
      </c>
      <c r="H46" s="3">
        <f t="shared" si="6"/>
        <v>16</v>
      </c>
      <c r="I46" s="3">
        <v>18</v>
      </c>
      <c r="J46" s="3"/>
      <c r="K46" s="3"/>
      <c r="L46" s="3"/>
      <c r="M46" s="3">
        <v>34</v>
      </c>
      <c r="N46" s="18"/>
      <c r="O46" s="18"/>
      <c r="P46" s="18"/>
      <c r="Q46" s="3"/>
      <c r="R46" s="3"/>
    </row>
    <row r="47" spans="1:18" s="20" customFormat="1" ht="15.75">
      <c r="A47" s="3" t="s">
        <v>122</v>
      </c>
      <c r="B47" s="18" t="s">
        <v>67</v>
      </c>
      <c r="C47" s="19" t="s">
        <v>159</v>
      </c>
      <c r="D47" s="19" t="s">
        <v>126</v>
      </c>
      <c r="E47" s="3">
        <f t="shared" si="5"/>
        <v>54</v>
      </c>
      <c r="F47" s="3"/>
      <c r="G47" s="3">
        <f t="shared" si="7"/>
        <v>54</v>
      </c>
      <c r="H47" s="3">
        <f t="shared" si="6"/>
        <v>10</v>
      </c>
      <c r="I47" s="3">
        <v>44</v>
      </c>
      <c r="J47" s="14"/>
      <c r="K47" s="14"/>
      <c r="L47" s="14"/>
      <c r="M47" s="3">
        <v>0</v>
      </c>
      <c r="N47" s="3"/>
      <c r="O47" s="18"/>
      <c r="P47" s="18">
        <v>54</v>
      </c>
      <c r="Q47" s="3"/>
      <c r="R47" s="3"/>
    </row>
    <row r="48" spans="1:18" s="20" customFormat="1" ht="15.75">
      <c r="A48" s="3" t="s">
        <v>123</v>
      </c>
      <c r="B48" s="18" t="s">
        <v>31</v>
      </c>
      <c r="C48" s="21" t="s">
        <v>160</v>
      </c>
      <c r="D48" s="21" t="s">
        <v>105</v>
      </c>
      <c r="E48" s="3">
        <f t="shared" si="5"/>
        <v>171</v>
      </c>
      <c r="F48" s="3"/>
      <c r="G48" s="3">
        <f t="shared" si="7"/>
        <v>171</v>
      </c>
      <c r="H48" s="3"/>
      <c r="I48" s="3">
        <v>171</v>
      </c>
      <c r="J48" s="3"/>
      <c r="K48" s="3"/>
      <c r="L48" s="3"/>
      <c r="M48" s="3">
        <v>51</v>
      </c>
      <c r="N48" s="3">
        <v>72</v>
      </c>
      <c r="O48" s="3">
        <v>48</v>
      </c>
      <c r="P48" s="18"/>
      <c r="Q48" s="3"/>
      <c r="R48" s="3"/>
    </row>
    <row r="49" spans="1:18" s="20" customFormat="1" ht="15.75">
      <c r="A49" s="3" t="s">
        <v>127</v>
      </c>
      <c r="B49" s="22" t="s">
        <v>68</v>
      </c>
      <c r="C49" s="19" t="s">
        <v>107</v>
      </c>
      <c r="D49" s="19" t="s">
        <v>108</v>
      </c>
      <c r="E49" s="3">
        <f t="shared" si="3"/>
        <v>320</v>
      </c>
      <c r="F49" s="3"/>
      <c r="G49" s="3">
        <f t="shared" si="7"/>
        <v>320</v>
      </c>
      <c r="H49" s="3">
        <f>G49-I49-K49</f>
        <v>90</v>
      </c>
      <c r="I49" s="3">
        <v>210</v>
      </c>
      <c r="J49" s="3"/>
      <c r="K49" s="66">
        <v>20</v>
      </c>
      <c r="L49" s="66">
        <v>32</v>
      </c>
      <c r="M49" s="3">
        <v>68</v>
      </c>
      <c r="N49" s="3">
        <v>106</v>
      </c>
      <c r="O49" s="3">
        <v>48</v>
      </c>
      <c r="P49" s="3">
        <v>98</v>
      </c>
      <c r="Q49" s="3"/>
      <c r="R49" s="3"/>
    </row>
    <row r="50" spans="1:18" s="20" customFormat="1" ht="15.75">
      <c r="A50" s="3" t="s">
        <v>61</v>
      </c>
      <c r="B50" s="18" t="s">
        <v>32</v>
      </c>
      <c r="C50" s="19" t="s">
        <v>107</v>
      </c>
      <c r="D50" s="19" t="s">
        <v>108</v>
      </c>
      <c r="E50" s="3">
        <f t="shared" si="3"/>
        <v>180</v>
      </c>
      <c r="F50" s="3"/>
      <c r="G50" s="3">
        <f t="shared" si="7"/>
        <v>180</v>
      </c>
      <c r="H50" s="3">
        <f>G50-I50</f>
        <v>140</v>
      </c>
      <c r="I50" s="3">
        <v>40</v>
      </c>
      <c r="J50" s="3"/>
      <c r="K50" s="66">
        <v>20</v>
      </c>
      <c r="L50" s="66">
        <v>32</v>
      </c>
      <c r="M50" s="3">
        <v>34</v>
      </c>
      <c r="N50" s="3">
        <v>72</v>
      </c>
      <c r="O50" s="3">
        <v>32</v>
      </c>
      <c r="P50" s="3">
        <v>42</v>
      </c>
      <c r="Q50" s="3"/>
      <c r="R50" s="3"/>
    </row>
    <row r="51" spans="1:18" s="20" customFormat="1" ht="15.75">
      <c r="A51" s="3" t="s">
        <v>62</v>
      </c>
      <c r="B51" s="18" t="s">
        <v>65</v>
      </c>
      <c r="C51" s="19" t="s">
        <v>165</v>
      </c>
      <c r="D51" s="19" t="s">
        <v>105</v>
      </c>
      <c r="E51" s="3">
        <f>G51+F51</f>
        <v>132</v>
      </c>
      <c r="F51" s="3"/>
      <c r="G51" s="3">
        <f t="shared" si="7"/>
        <v>132</v>
      </c>
      <c r="H51" s="3">
        <f>G51-I51-K51</f>
        <v>48</v>
      </c>
      <c r="I51" s="66">
        <v>84</v>
      </c>
      <c r="J51" s="3"/>
      <c r="K51" s="66"/>
      <c r="L51" s="66"/>
      <c r="M51" s="3">
        <v>18</v>
      </c>
      <c r="N51" s="3">
        <v>82</v>
      </c>
      <c r="O51" s="3">
        <v>32</v>
      </c>
      <c r="P51" s="3"/>
      <c r="Q51" s="3"/>
      <c r="R51" s="3"/>
    </row>
    <row r="52" spans="1:18" ht="15.75">
      <c r="A52" s="93" t="s">
        <v>33</v>
      </c>
      <c r="B52" s="94" t="s">
        <v>34</v>
      </c>
      <c r="C52" s="162" t="s">
        <v>172</v>
      </c>
      <c r="D52" s="162"/>
      <c r="E52" s="95">
        <f>E53+E54+E55+E56+E57+E58+E59</f>
        <v>364</v>
      </c>
      <c r="F52" s="95">
        <f>F53+F54+F55+F56+F57+F58+F59</f>
        <v>32</v>
      </c>
      <c r="G52" s="95">
        <f>G53+G54+G55+G56+G57+G58+G59</f>
        <v>332</v>
      </c>
      <c r="H52" s="95">
        <f aca="true" t="shared" si="8" ref="H52:R52">H53+H54+H55+H56+H57+H58+H59</f>
        <v>114</v>
      </c>
      <c r="I52" s="95">
        <f t="shared" si="8"/>
        <v>218</v>
      </c>
      <c r="J52" s="95">
        <f t="shared" si="8"/>
        <v>0</v>
      </c>
      <c r="K52" s="95">
        <f t="shared" si="8"/>
        <v>0</v>
      </c>
      <c r="L52" s="95">
        <f t="shared" si="8"/>
        <v>0</v>
      </c>
      <c r="M52" s="95">
        <f t="shared" si="8"/>
        <v>64</v>
      </c>
      <c r="N52" s="95">
        <f t="shared" si="8"/>
        <v>0</v>
      </c>
      <c r="O52" s="95">
        <f t="shared" si="8"/>
        <v>0</v>
      </c>
      <c r="P52" s="95">
        <f t="shared" si="8"/>
        <v>68</v>
      </c>
      <c r="Q52" s="95">
        <f t="shared" si="8"/>
        <v>232</v>
      </c>
      <c r="R52" s="95">
        <f t="shared" si="8"/>
        <v>0</v>
      </c>
    </row>
    <row r="53" spans="1:18" ht="15.75">
      <c r="A53" s="3" t="s">
        <v>133</v>
      </c>
      <c r="B53" s="23" t="s">
        <v>80</v>
      </c>
      <c r="C53" s="19" t="s">
        <v>128</v>
      </c>
      <c r="D53" s="19" t="s">
        <v>131</v>
      </c>
      <c r="E53" s="3">
        <f aca="true" t="shared" si="9" ref="E53:E59">SUM(F53:G53)</f>
        <v>48</v>
      </c>
      <c r="F53" s="3">
        <v>8</v>
      </c>
      <c r="G53" s="3">
        <f>SUM(M53:R53)-F53</f>
        <v>40</v>
      </c>
      <c r="H53" s="3">
        <f>G53-I53</f>
        <v>4</v>
      </c>
      <c r="I53" s="66">
        <v>36</v>
      </c>
      <c r="J53" s="3"/>
      <c r="K53" s="3"/>
      <c r="L53" s="3"/>
      <c r="M53" s="24"/>
      <c r="N53" s="3"/>
      <c r="O53" s="3"/>
      <c r="P53" s="3"/>
      <c r="Q53" s="3">
        <v>48</v>
      </c>
      <c r="R53" s="3"/>
    </row>
    <row r="54" spans="1:18" ht="15.75">
      <c r="A54" s="3" t="s">
        <v>134</v>
      </c>
      <c r="B54" s="23" t="s">
        <v>81</v>
      </c>
      <c r="C54" s="19" t="s">
        <v>124</v>
      </c>
      <c r="D54" s="19" t="s">
        <v>132</v>
      </c>
      <c r="E54" s="3">
        <f t="shared" si="9"/>
        <v>32</v>
      </c>
      <c r="F54" s="3"/>
      <c r="G54" s="3">
        <f>SUM(M54:R54)</f>
        <v>32</v>
      </c>
      <c r="H54" s="3">
        <f>G54-I54</f>
        <v>28</v>
      </c>
      <c r="I54" s="3">
        <v>4</v>
      </c>
      <c r="J54" s="3"/>
      <c r="K54" s="3"/>
      <c r="L54" s="3"/>
      <c r="M54" s="3">
        <v>32</v>
      </c>
      <c r="N54" s="3"/>
      <c r="O54" s="3"/>
      <c r="P54" s="3"/>
      <c r="Q54" s="3"/>
      <c r="R54" s="3"/>
    </row>
    <row r="55" spans="1:18" ht="15.75">
      <c r="A55" s="3" t="s">
        <v>135</v>
      </c>
      <c r="B55" s="23" t="s">
        <v>175</v>
      </c>
      <c r="C55" s="19" t="s">
        <v>128</v>
      </c>
      <c r="D55" s="19" t="s">
        <v>131</v>
      </c>
      <c r="E55" s="3">
        <f t="shared" si="9"/>
        <v>48</v>
      </c>
      <c r="F55" s="3">
        <v>8</v>
      </c>
      <c r="G55" s="3">
        <f>SUM(M55:R55)-F55</f>
        <v>40</v>
      </c>
      <c r="H55" s="3">
        <v>0</v>
      </c>
      <c r="I55" s="66">
        <v>40</v>
      </c>
      <c r="J55" s="3"/>
      <c r="K55" s="3"/>
      <c r="L55" s="3"/>
      <c r="M55" s="3"/>
      <c r="N55" s="3"/>
      <c r="O55" s="3"/>
      <c r="P55" s="3"/>
      <c r="Q55" s="3">
        <v>48</v>
      </c>
      <c r="R55" s="3"/>
    </row>
    <row r="56" spans="1:18" ht="15.75">
      <c r="A56" s="3" t="s">
        <v>136</v>
      </c>
      <c r="B56" s="23" t="s">
        <v>176</v>
      </c>
      <c r="C56" s="19" t="s">
        <v>124</v>
      </c>
      <c r="D56" s="19" t="s">
        <v>125</v>
      </c>
      <c r="E56" s="3">
        <f t="shared" si="9"/>
        <v>32</v>
      </c>
      <c r="F56" s="3"/>
      <c r="G56" s="3">
        <f>SUM(M56:R56)</f>
        <v>32</v>
      </c>
      <c r="H56" s="3">
        <f>G56-I56</f>
        <v>28</v>
      </c>
      <c r="I56" s="3">
        <v>4</v>
      </c>
      <c r="J56" s="3"/>
      <c r="K56" s="3"/>
      <c r="L56" s="3"/>
      <c r="M56" s="3">
        <v>32</v>
      </c>
      <c r="N56" s="3"/>
      <c r="O56" s="3"/>
      <c r="P56" s="3"/>
      <c r="Q56" s="3"/>
      <c r="R56" s="3"/>
    </row>
    <row r="57" spans="1:18" ht="15.75">
      <c r="A57" s="3" t="s">
        <v>137</v>
      </c>
      <c r="B57" s="40" t="s">
        <v>63</v>
      </c>
      <c r="C57" s="42" t="s">
        <v>140</v>
      </c>
      <c r="D57" s="42" t="s">
        <v>141</v>
      </c>
      <c r="E57" s="3">
        <f t="shared" si="9"/>
        <v>68</v>
      </c>
      <c r="F57" s="3">
        <v>8</v>
      </c>
      <c r="G57" s="3">
        <f>SUM(M57:R57)-F57</f>
        <v>60</v>
      </c>
      <c r="H57" s="3">
        <f>G57-I57</f>
        <v>30</v>
      </c>
      <c r="I57" s="3">
        <v>30</v>
      </c>
      <c r="J57" s="3"/>
      <c r="K57" s="3"/>
      <c r="L57" s="3"/>
      <c r="M57" s="24"/>
      <c r="N57" s="3"/>
      <c r="O57" s="3"/>
      <c r="P57" s="3"/>
      <c r="Q57" s="3">
        <v>68</v>
      </c>
      <c r="R57" s="3"/>
    </row>
    <row r="58" spans="1:18" ht="15.75">
      <c r="A58" s="3" t="s">
        <v>138</v>
      </c>
      <c r="B58" s="18" t="s">
        <v>31</v>
      </c>
      <c r="C58" s="43" t="s">
        <v>130</v>
      </c>
      <c r="D58" s="43" t="s">
        <v>141</v>
      </c>
      <c r="E58" s="3">
        <f t="shared" si="9"/>
        <v>68</v>
      </c>
      <c r="F58" s="3"/>
      <c r="G58" s="3">
        <f>SUM(M58:R58)</f>
        <v>68</v>
      </c>
      <c r="H58" s="38"/>
      <c r="I58" s="41">
        <f>G58</f>
        <v>68</v>
      </c>
      <c r="J58" s="38"/>
      <c r="K58" s="38"/>
      <c r="L58" s="38"/>
      <c r="M58" s="39"/>
      <c r="N58" s="38"/>
      <c r="O58" s="38"/>
      <c r="P58" s="41">
        <v>34</v>
      </c>
      <c r="Q58" s="41">
        <v>34</v>
      </c>
      <c r="R58" s="3"/>
    </row>
    <row r="59" spans="1:18" ht="15.75">
      <c r="A59" s="3" t="s">
        <v>139</v>
      </c>
      <c r="B59" s="23" t="s">
        <v>35</v>
      </c>
      <c r="C59" s="19" t="s">
        <v>169</v>
      </c>
      <c r="D59" s="19" t="s">
        <v>129</v>
      </c>
      <c r="E59" s="3">
        <f t="shared" si="9"/>
        <v>68</v>
      </c>
      <c r="F59" s="3">
        <v>8</v>
      </c>
      <c r="G59" s="3">
        <f>SUM(M59:R59)-F59</f>
        <v>60</v>
      </c>
      <c r="H59" s="3">
        <f>G59-I59</f>
        <v>24</v>
      </c>
      <c r="I59" s="3">
        <v>36</v>
      </c>
      <c r="J59" s="35"/>
      <c r="K59" s="35"/>
      <c r="L59" s="3"/>
      <c r="M59" s="25"/>
      <c r="N59" s="3"/>
      <c r="O59" s="3"/>
      <c r="P59" s="3">
        <v>34</v>
      </c>
      <c r="Q59" s="3">
        <v>34</v>
      </c>
      <c r="R59" s="38"/>
    </row>
    <row r="60" spans="1:18" ht="15.75">
      <c r="A60" s="61" t="s">
        <v>36</v>
      </c>
      <c r="B60" s="62" t="s">
        <v>37</v>
      </c>
      <c r="C60" s="139" t="s">
        <v>171</v>
      </c>
      <c r="D60" s="139"/>
      <c r="E60" s="96">
        <f>E61+E65</f>
        <v>1700</v>
      </c>
      <c r="F60" s="96">
        <f>F61+F65</f>
        <v>40</v>
      </c>
      <c r="G60" s="96">
        <f>G61+G65</f>
        <v>1660</v>
      </c>
      <c r="H60" s="96">
        <f aca="true" t="shared" si="10" ref="H60:R60">H61+H65</f>
        <v>122</v>
      </c>
      <c r="I60" s="96">
        <f t="shared" si="10"/>
        <v>130</v>
      </c>
      <c r="J60" s="96">
        <f t="shared" si="10"/>
        <v>1368</v>
      </c>
      <c r="K60" s="96">
        <f t="shared" si="10"/>
        <v>20</v>
      </c>
      <c r="L60" s="96">
        <f t="shared" si="10"/>
        <v>84</v>
      </c>
      <c r="M60" s="96">
        <f t="shared" si="10"/>
        <v>106</v>
      </c>
      <c r="N60" s="96">
        <f t="shared" si="10"/>
        <v>186</v>
      </c>
      <c r="O60" s="96">
        <f t="shared" si="10"/>
        <v>100</v>
      </c>
      <c r="P60" s="96">
        <f t="shared" si="10"/>
        <v>208</v>
      </c>
      <c r="Q60" s="96">
        <f t="shared" si="10"/>
        <v>596</v>
      </c>
      <c r="R60" s="96">
        <f t="shared" si="10"/>
        <v>504</v>
      </c>
    </row>
    <row r="61" spans="1:18" ht="15.75">
      <c r="A61" s="63" t="s">
        <v>38</v>
      </c>
      <c r="B61" s="64" t="s">
        <v>83</v>
      </c>
      <c r="C61" s="64"/>
      <c r="D61" s="65" t="s">
        <v>142</v>
      </c>
      <c r="E61" s="97">
        <f>E62+E63+E64</f>
        <v>816</v>
      </c>
      <c r="F61" s="97">
        <f>F62+F63+F64</f>
        <v>20</v>
      </c>
      <c r="G61" s="97">
        <f>G62+G63+G64</f>
        <v>796</v>
      </c>
      <c r="H61" s="97">
        <f aca="true" t="shared" si="11" ref="H61:R61">H62+H63+H64</f>
        <v>66</v>
      </c>
      <c r="I61" s="97">
        <f t="shared" si="11"/>
        <v>72</v>
      </c>
      <c r="J61" s="97">
        <f t="shared" si="11"/>
        <v>648</v>
      </c>
      <c r="K61" s="97">
        <f t="shared" si="11"/>
        <v>10</v>
      </c>
      <c r="L61" s="97">
        <f t="shared" si="11"/>
        <v>36</v>
      </c>
      <c r="M61" s="97">
        <f t="shared" si="11"/>
        <v>106</v>
      </c>
      <c r="N61" s="97">
        <f t="shared" si="11"/>
        <v>186</v>
      </c>
      <c r="O61" s="97">
        <f t="shared" si="11"/>
        <v>100</v>
      </c>
      <c r="P61" s="97">
        <f t="shared" si="11"/>
        <v>208</v>
      </c>
      <c r="Q61" s="97">
        <f t="shared" si="11"/>
        <v>216</v>
      </c>
      <c r="R61" s="97">
        <f t="shared" si="11"/>
        <v>0</v>
      </c>
    </row>
    <row r="62" spans="1:18" ht="15.75">
      <c r="A62" s="66" t="s">
        <v>39</v>
      </c>
      <c r="B62" s="44" t="s">
        <v>84</v>
      </c>
      <c r="C62" s="42" t="s">
        <v>168</v>
      </c>
      <c r="D62" s="42" t="s">
        <v>108</v>
      </c>
      <c r="E62" s="66">
        <f>SUM(F62:G62)</f>
        <v>168</v>
      </c>
      <c r="F62" s="66">
        <v>20</v>
      </c>
      <c r="G62" s="3">
        <f>SUM(M62:R62)-F62</f>
        <v>148</v>
      </c>
      <c r="H62" s="66">
        <f>G62-I62-K62</f>
        <v>66</v>
      </c>
      <c r="I62" s="66">
        <v>72</v>
      </c>
      <c r="J62" s="66"/>
      <c r="K62" s="66">
        <v>10</v>
      </c>
      <c r="L62" s="66">
        <v>12</v>
      </c>
      <c r="M62" s="66">
        <v>34</v>
      </c>
      <c r="N62" s="66">
        <v>78</v>
      </c>
      <c r="O62" s="66">
        <v>28</v>
      </c>
      <c r="P62" s="66">
        <v>28</v>
      </c>
      <c r="Q62" s="66"/>
      <c r="R62" s="66"/>
    </row>
    <row r="63" spans="1:18" ht="15.75">
      <c r="A63" s="45" t="s">
        <v>40</v>
      </c>
      <c r="B63" s="46" t="s">
        <v>5</v>
      </c>
      <c r="C63" s="157" t="s">
        <v>140</v>
      </c>
      <c r="D63" s="157" t="s">
        <v>141</v>
      </c>
      <c r="E63" s="45">
        <f aca="true" t="shared" si="12" ref="E63:E68">SUM(F63:G63)</f>
        <v>288</v>
      </c>
      <c r="F63" s="45"/>
      <c r="G63" s="45">
        <f aca="true" t="shared" si="13" ref="G63:G68">SUM(M63:R63)</f>
        <v>288</v>
      </c>
      <c r="H63" s="45"/>
      <c r="I63" s="45"/>
      <c r="J63" s="45">
        <f>M63+N63+O63+P63+Q63+R63</f>
        <v>288</v>
      </c>
      <c r="K63" s="45"/>
      <c r="L63" s="45"/>
      <c r="M63" s="45">
        <v>72</v>
      </c>
      <c r="N63" s="45">
        <v>108</v>
      </c>
      <c r="O63" s="45">
        <v>72</v>
      </c>
      <c r="P63" s="45">
        <v>36</v>
      </c>
      <c r="Q63" s="45"/>
      <c r="R63" s="26"/>
    </row>
    <row r="64" spans="1:18" ht="15.75">
      <c r="A64" s="57" t="s">
        <v>41</v>
      </c>
      <c r="B64" s="58" t="s">
        <v>42</v>
      </c>
      <c r="C64" s="158"/>
      <c r="D64" s="158"/>
      <c r="E64" s="57">
        <f t="shared" si="12"/>
        <v>360</v>
      </c>
      <c r="F64" s="57"/>
      <c r="G64" s="57">
        <f t="shared" si="13"/>
        <v>360</v>
      </c>
      <c r="H64" s="57"/>
      <c r="I64" s="57"/>
      <c r="J64" s="57">
        <f>M64+N64+O64+P64+Q64+R64</f>
        <v>360</v>
      </c>
      <c r="K64" s="57"/>
      <c r="L64" s="57">
        <v>24</v>
      </c>
      <c r="M64" s="60"/>
      <c r="N64" s="57"/>
      <c r="O64" s="57"/>
      <c r="P64" s="57">
        <v>144</v>
      </c>
      <c r="Q64" s="57">
        <v>216</v>
      </c>
      <c r="R64" s="57"/>
    </row>
    <row r="65" spans="1:18" ht="15.75">
      <c r="A65" s="63" t="s">
        <v>43</v>
      </c>
      <c r="B65" s="64" t="s">
        <v>85</v>
      </c>
      <c r="C65" s="64"/>
      <c r="D65" s="65" t="s">
        <v>142</v>
      </c>
      <c r="E65" s="98">
        <f t="shared" si="12"/>
        <v>884</v>
      </c>
      <c r="F65" s="97">
        <f>F66+F67+F68</f>
        <v>20</v>
      </c>
      <c r="G65" s="97">
        <f>G66+G67+G68</f>
        <v>864</v>
      </c>
      <c r="H65" s="97">
        <f aca="true" t="shared" si="14" ref="H65:R65">H66+H67+H68</f>
        <v>56</v>
      </c>
      <c r="I65" s="97">
        <f t="shared" si="14"/>
        <v>58</v>
      </c>
      <c r="J65" s="97">
        <f t="shared" si="14"/>
        <v>720</v>
      </c>
      <c r="K65" s="97">
        <f t="shared" si="14"/>
        <v>10</v>
      </c>
      <c r="L65" s="97">
        <f t="shared" si="14"/>
        <v>48</v>
      </c>
      <c r="M65" s="97">
        <f t="shared" si="14"/>
        <v>0</v>
      </c>
      <c r="N65" s="97">
        <f t="shared" si="14"/>
        <v>0</v>
      </c>
      <c r="O65" s="97">
        <f t="shared" si="14"/>
        <v>0</v>
      </c>
      <c r="P65" s="97">
        <f t="shared" si="14"/>
        <v>0</v>
      </c>
      <c r="Q65" s="97">
        <f t="shared" si="14"/>
        <v>380</v>
      </c>
      <c r="R65" s="97">
        <f t="shared" si="14"/>
        <v>504</v>
      </c>
    </row>
    <row r="66" spans="1:18" ht="15.75">
      <c r="A66" s="26" t="s">
        <v>44</v>
      </c>
      <c r="B66" s="44" t="s">
        <v>86</v>
      </c>
      <c r="C66" s="19" t="s">
        <v>107</v>
      </c>
      <c r="D66" s="56" t="s">
        <v>151</v>
      </c>
      <c r="E66" s="66">
        <f t="shared" si="12"/>
        <v>164</v>
      </c>
      <c r="F66" s="3">
        <v>20</v>
      </c>
      <c r="G66" s="3">
        <f>SUM(M66:R66)-F66</f>
        <v>144</v>
      </c>
      <c r="H66" s="3">
        <f>G66-I66-K66-F66</f>
        <v>56</v>
      </c>
      <c r="I66" s="26">
        <v>58</v>
      </c>
      <c r="J66" s="26"/>
      <c r="K66" s="26">
        <v>10</v>
      </c>
      <c r="L66" s="26">
        <v>12</v>
      </c>
      <c r="M66" s="26"/>
      <c r="N66" s="26"/>
      <c r="O66" s="26"/>
      <c r="P66" s="26"/>
      <c r="Q66" s="26">
        <v>164</v>
      </c>
      <c r="R66" s="26"/>
    </row>
    <row r="67" spans="1:18" ht="15.75">
      <c r="A67" s="45" t="s">
        <v>45</v>
      </c>
      <c r="B67" s="46" t="s">
        <v>5</v>
      </c>
      <c r="C67" s="47" t="s">
        <v>140</v>
      </c>
      <c r="D67" s="47" t="s">
        <v>141</v>
      </c>
      <c r="E67" s="45">
        <f t="shared" si="12"/>
        <v>216</v>
      </c>
      <c r="F67" s="45"/>
      <c r="G67" s="45">
        <f t="shared" si="13"/>
        <v>216</v>
      </c>
      <c r="H67" s="45"/>
      <c r="I67" s="45"/>
      <c r="J67" s="45">
        <f>M67+N67+O67+P67+Q67+R67</f>
        <v>216</v>
      </c>
      <c r="K67" s="45"/>
      <c r="L67" s="45"/>
      <c r="M67" s="45"/>
      <c r="N67" s="45"/>
      <c r="O67" s="45"/>
      <c r="P67" s="45"/>
      <c r="Q67" s="45">
        <v>216</v>
      </c>
      <c r="R67" s="45"/>
    </row>
    <row r="68" spans="1:18" ht="15.75">
      <c r="A68" s="57" t="s">
        <v>46</v>
      </c>
      <c r="B68" s="58" t="s">
        <v>42</v>
      </c>
      <c r="C68" s="59" t="s">
        <v>145</v>
      </c>
      <c r="D68" s="59" t="s">
        <v>146</v>
      </c>
      <c r="E68" s="57">
        <f t="shared" si="12"/>
        <v>504</v>
      </c>
      <c r="F68" s="57"/>
      <c r="G68" s="57">
        <f t="shared" si="13"/>
        <v>504</v>
      </c>
      <c r="H68" s="57"/>
      <c r="I68" s="57"/>
      <c r="J68" s="45">
        <f>M68+N68+O68+P68+Q68+R68</f>
        <v>504</v>
      </c>
      <c r="K68" s="57"/>
      <c r="L68" s="57">
        <v>36</v>
      </c>
      <c r="M68" s="60"/>
      <c r="N68" s="57"/>
      <c r="O68" s="57"/>
      <c r="P68" s="57"/>
      <c r="Q68" s="57"/>
      <c r="R68" s="57">
        <v>504</v>
      </c>
    </row>
    <row r="69" spans="1:18" ht="15.75">
      <c r="A69" s="53"/>
      <c r="B69" s="54" t="s">
        <v>7</v>
      </c>
      <c r="C69" s="54"/>
      <c r="D69" s="55"/>
      <c r="E69" s="91">
        <f>M69+N69+O69+P69+Q69+R69</f>
        <v>180</v>
      </c>
      <c r="F69" s="91"/>
      <c r="G69" s="91">
        <f>O69+P69+Q69+R69+S69+T69</f>
        <v>180</v>
      </c>
      <c r="H69" s="91"/>
      <c r="I69" s="91"/>
      <c r="J69" s="91"/>
      <c r="K69" s="91"/>
      <c r="L69" s="91"/>
      <c r="M69" s="91"/>
      <c r="N69" s="91"/>
      <c r="O69" s="91"/>
      <c r="P69" s="91">
        <v>108</v>
      </c>
      <c r="Q69" s="91">
        <v>36</v>
      </c>
      <c r="R69" s="91">
        <v>36</v>
      </c>
    </row>
    <row r="70" spans="1:18" ht="31.5">
      <c r="A70" s="48" t="s">
        <v>48</v>
      </c>
      <c r="B70" s="49" t="s">
        <v>177</v>
      </c>
      <c r="C70" s="50"/>
      <c r="D70" s="51"/>
      <c r="E70" s="52">
        <f>M70+N70+O70+Q70+R70</f>
        <v>72</v>
      </c>
      <c r="F70" s="52"/>
      <c r="G70" s="52">
        <v>72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>
        <v>72</v>
      </c>
    </row>
    <row r="71" spans="1:18" ht="15.75">
      <c r="A71" s="28"/>
      <c r="B71" s="29" t="s">
        <v>47</v>
      </c>
      <c r="C71" s="140" t="s">
        <v>170</v>
      </c>
      <c r="D71" s="140"/>
      <c r="E71" s="30">
        <f aca="true" t="shared" si="15" ref="E71:L71">E34+E52+E60+E69+E70</f>
        <v>4428</v>
      </c>
      <c r="F71" s="30">
        <f t="shared" si="15"/>
        <v>72</v>
      </c>
      <c r="G71" s="30">
        <f t="shared" si="15"/>
        <v>4356</v>
      </c>
      <c r="H71" s="30">
        <f t="shared" si="15"/>
        <v>1277</v>
      </c>
      <c r="I71" s="30">
        <f t="shared" si="15"/>
        <v>1379</v>
      </c>
      <c r="J71" s="30">
        <f t="shared" si="15"/>
        <v>1368</v>
      </c>
      <c r="K71" s="30">
        <f t="shared" si="15"/>
        <v>80</v>
      </c>
      <c r="L71" s="30">
        <f t="shared" si="15"/>
        <v>180</v>
      </c>
      <c r="M71" s="30">
        <f aca="true" t="shared" si="16" ref="M71:R71">M34+M52+M60+M69+M70</f>
        <v>612</v>
      </c>
      <c r="N71" s="30">
        <f t="shared" si="16"/>
        <v>864</v>
      </c>
      <c r="O71" s="30">
        <f t="shared" si="16"/>
        <v>612</v>
      </c>
      <c r="P71" s="30">
        <f t="shared" si="16"/>
        <v>864</v>
      </c>
      <c r="Q71" s="30">
        <f t="shared" si="16"/>
        <v>864</v>
      </c>
      <c r="R71" s="30">
        <f t="shared" si="16"/>
        <v>612</v>
      </c>
    </row>
    <row r="72" spans="1:18" ht="15.75">
      <c r="A72" s="28"/>
      <c r="B72" s="85" t="s">
        <v>158</v>
      </c>
      <c r="C72" s="85"/>
      <c r="D72" s="86"/>
      <c r="E72" s="87">
        <v>4428</v>
      </c>
      <c r="F72" s="87"/>
      <c r="G72" s="87"/>
      <c r="H72" s="87"/>
      <c r="I72" s="87"/>
      <c r="J72" s="87"/>
      <c r="K72" s="87"/>
      <c r="L72" s="87"/>
      <c r="M72" s="87">
        <v>612</v>
      </c>
      <c r="N72" s="87">
        <v>864</v>
      </c>
      <c r="O72" s="87">
        <v>612</v>
      </c>
      <c r="P72" s="87">
        <v>864</v>
      </c>
      <c r="Q72" s="87">
        <v>864</v>
      </c>
      <c r="R72" s="87">
        <v>612</v>
      </c>
    </row>
    <row r="73" spans="1:18" ht="15.75">
      <c r="A73" s="119" t="s">
        <v>161</v>
      </c>
      <c r="B73" s="120"/>
      <c r="C73" s="121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1:18" ht="15.75" customHeight="1">
      <c r="A74" s="122"/>
      <c r="B74" s="123"/>
      <c r="C74" s="124"/>
      <c r="D74" s="119"/>
      <c r="E74" s="121"/>
      <c r="F74" s="118" t="s">
        <v>14</v>
      </c>
      <c r="G74" s="116" t="s">
        <v>49</v>
      </c>
      <c r="H74" s="116"/>
      <c r="I74" s="116"/>
      <c r="J74" s="116"/>
      <c r="K74" s="116"/>
      <c r="L74" s="13">
        <f>SUM(M74:R74)</f>
        <v>2808</v>
      </c>
      <c r="M74" s="3">
        <f aca="true" t="shared" si="17" ref="M74:R74">M34+M52+M62+M66</f>
        <v>540</v>
      </c>
      <c r="N74" s="3">
        <f t="shared" si="17"/>
        <v>756</v>
      </c>
      <c r="O74" s="3">
        <f t="shared" si="17"/>
        <v>540</v>
      </c>
      <c r="P74" s="3">
        <f t="shared" si="17"/>
        <v>576</v>
      </c>
      <c r="Q74" s="3">
        <f t="shared" si="17"/>
        <v>396</v>
      </c>
      <c r="R74" s="3">
        <f t="shared" si="17"/>
        <v>0</v>
      </c>
    </row>
    <row r="75" spans="1:18" ht="15.75" customHeight="1">
      <c r="A75" s="125"/>
      <c r="B75" s="126"/>
      <c r="C75" s="127"/>
      <c r="D75" s="122"/>
      <c r="E75" s="124"/>
      <c r="F75" s="118"/>
      <c r="G75" s="116" t="s">
        <v>50</v>
      </c>
      <c r="H75" s="116"/>
      <c r="I75" s="116"/>
      <c r="J75" s="116"/>
      <c r="K75" s="116"/>
      <c r="L75" s="13">
        <f aca="true" t="shared" si="18" ref="L75:L82">SUM(M75:R75)</f>
        <v>504</v>
      </c>
      <c r="M75" s="3">
        <f aca="true" t="shared" si="19" ref="M75:R76">M63+M67</f>
        <v>72</v>
      </c>
      <c r="N75" s="3">
        <f t="shared" si="19"/>
        <v>108</v>
      </c>
      <c r="O75" s="3">
        <f t="shared" si="19"/>
        <v>72</v>
      </c>
      <c r="P75" s="3">
        <f t="shared" si="19"/>
        <v>36</v>
      </c>
      <c r="Q75" s="3">
        <f t="shared" si="19"/>
        <v>216</v>
      </c>
      <c r="R75" s="3">
        <f t="shared" si="19"/>
        <v>0</v>
      </c>
    </row>
    <row r="76" spans="1:18" ht="15.75" customHeight="1">
      <c r="A76" s="141" t="s">
        <v>178</v>
      </c>
      <c r="B76" s="142"/>
      <c r="C76" s="143"/>
      <c r="D76" s="122"/>
      <c r="E76" s="124"/>
      <c r="F76" s="118"/>
      <c r="G76" s="116" t="s">
        <v>51</v>
      </c>
      <c r="H76" s="116"/>
      <c r="I76" s="116"/>
      <c r="J76" s="116"/>
      <c r="K76" s="116"/>
      <c r="L76" s="13">
        <f t="shared" si="18"/>
        <v>864</v>
      </c>
      <c r="M76" s="3">
        <f t="shared" si="19"/>
        <v>0</v>
      </c>
      <c r="N76" s="3">
        <f t="shared" si="19"/>
        <v>0</v>
      </c>
      <c r="O76" s="3">
        <f t="shared" si="19"/>
        <v>0</v>
      </c>
      <c r="P76" s="3">
        <f t="shared" si="19"/>
        <v>144</v>
      </c>
      <c r="Q76" s="3">
        <f t="shared" si="19"/>
        <v>216</v>
      </c>
      <c r="R76" s="3">
        <f t="shared" si="19"/>
        <v>504</v>
      </c>
    </row>
    <row r="77" spans="1:18" ht="15.75" customHeight="1">
      <c r="A77" s="144"/>
      <c r="B77" s="145"/>
      <c r="C77" s="146"/>
      <c r="D77" s="122"/>
      <c r="E77" s="124"/>
      <c r="F77" s="118"/>
      <c r="G77" s="117" t="s">
        <v>79</v>
      </c>
      <c r="H77" s="117"/>
      <c r="I77" s="117"/>
      <c r="J77" s="117"/>
      <c r="K77" s="117"/>
      <c r="L77" s="13">
        <f t="shared" si="18"/>
        <v>180</v>
      </c>
      <c r="M77" s="3">
        <f aca="true" t="shared" si="20" ref="M77:R78">M69</f>
        <v>0</v>
      </c>
      <c r="N77" s="3">
        <f t="shared" si="20"/>
        <v>0</v>
      </c>
      <c r="O77" s="3">
        <f t="shared" si="20"/>
        <v>0</v>
      </c>
      <c r="P77" s="3">
        <f t="shared" si="20"/>
        <v>108</v>
      </c>
      <c r="Q77" s="3">
        <f t="shared" si="20"/>
        <v>36</v>
      </c>
      <c r="R77" s="3">
        <f t="shared" si="20"/>
        <v>36</v>
      </c>
    </row>
    <row r="78" spans="1:18" ht="15.75" customHeight="1">
      <c r="A78" s="144"/>
      <c r="B78" s="145"/>
      <c r="C78" s="146"/>
      <c r="D78" s="122"/>
      <c r="E78" s="124"/>
      <c r="F78" s="118"/>
      <c r="G78" s="117" t="s">
        <v>88</v>
      </c>
      <c r="H78" s="117"/>
      <c r="I78" s="117"/>
      <c r="J78" s="117"/>
      <c r="K78" s="117"/>
      <c r="L78" s="13">
        <f t="shared" si="18"/>
        <v>72</v>
      </c>
      <c r="M78" s="3">
        <f t="shared" si="20"/>
        <v>0</v>
      </c>
      <c r="N78" s="3">
        <f t="shared" si="20"/>
        <v>0</v>
      </c>
      <c r="O78" s="3">
        <f t="shared" si="20"/>
        <v>0</v>
      </c>
      <c r="P78" s="3">
        <f t="shared" si="20"/>
        <v>0</v>
      </c>
      <c r="Q78" s="3">
        <f t="shared" si="20"/>
        <v>0</v>
      </c>
      <c r="R78" s="3">
        <f t="shared" si="20"/>
        <v>72</v>
      </c>
    </row>
    <row r="79" spans="1:18" ht="15.75">
      <c r="A79" s="147"/>
      <c r="B79" s="148"/>
      <c r="C79" s="149"/>
      <c r="D79" s="125"/>
      <c r="E79" s="127"/>
      <c r="F79" s="118"/>
      <c r="G79" s="128" t="s">
        <v>52</v>
      </c>
      <c r="H79" s="128"/>
      <c r="I79" s="128"/>
      <c r="J79" s="128"/>
      <c r="K79" s="128"/>
      <c r="L79" s="13">
        <f t="shared" si="18"/>
        <v>7</v>
      </c>
      <c r="M79" s="26">
        <v>0</v>
      </c>
      <c r="N79" s="26">
        <v>0</v>
      </c>
      <c r="O79" s="26">
        <v>0</v>
      </c>
      <c r="P79" s="26">
        <v>4</v>
      </c>
      <c r="Q79" s="26">
        <v>2</v>
      </c>
      <c r="R79" s="26">
        <v>1</v>
      </c>
    </row>
    <row r="80" spans="1:18" ht="15.75">
      <c r="A80" s="119"/>
      <c r="B80" s="120"/>
      <c r="C80" s="120"/>
      <c r="D80" s="120"/>
      <c r="E80" s="121"/>
      <c r="F80" s="118"/>
      <c r="G80" s="128" t="s">
        <v>53</v>
      </c>
      <c r="H80" s="128"/>
      <c r="I80" s="128"/>
      <c r="J80" s="128"/>
      <c r="K80" s="128"/>
      <c r="L80" s="13">
        <f t="shared" si="18"/>
        <v>21</v>
      </c>
      <c r="M80" s="26">
        <v>3</v>
      </c>
      <c r="N80" s="26">
        <v>1</v>
      </c>
      <c r="O80" s="26">
        <v>4</v>
      </c>
      <c r="P80" s="26">
        <v>6</v>
      </c>
      <c r="Q80" s="26">
        <v>6</v>
      </c>
      <c r="R80" s="26">
        <v>1</v>
      </c>
    </row>
    <row r="81" spans="1:18" ht="15.75">
      <c r="A81" s="122"/>
      <c r="B81" s="123"/>
      <c r="C81" s="123"/>
      <c r="D81" s="123"/>
      <c r="E81" s="124"/>
      <c r="F81" s="118"/>
      <c r="G81" s="128" t="s">
        <v>91</v>
      </c>
      <c r="H81" s="128"/>
      <c r="I81" s="128"/>
      <c r="J81" s="128"/>
      <c r="K81" s="128"/>
      <c r="L81" s="13">
        <f t="shared" si="18"/>
        <v>0</v>
      </c>
      <c r="M81" s="26" t="s">
        <v>92</v>
      </c>
      <c r="N81" s="26" t="s">
        <v>92</v>
      </c>
      <c r="O81" s="26" t="s">
        <v>124</v>
      </c>
      <c r="P81" s="26" t="s">
        <v>92</v>
      </c>
      <c r="Q81" s="26" t="s">
        <v>124</v>
      </c>
      <c r="R81" s="27"/>
    </row>
    <row r="82" spans="1:18" ht="15.75">
      <c r="A82" s="125"/>
      <c r="B82" s="126"/>
      <c r="C82" s="126"/>
      <c r="D82" s="126"/>
      <c r="E82" s="127"/>
      <c r="F82" s="118"/>
      <c r="G82" s="129" t="s">
        <v>157</v>
      </c>
      <c r="H82" s="129"/>
      <c r="I82" s="129"/>
      <c r="J82" s="129"/>
      <c r="K82" s="129"/>
      <c r="L82" s="13">
        <f t="shared" si="18"/>
        <v>72</v>
      </c>
      <c r="M82" s="89"/>
      <c r="N82" s="89">
        <v>10</v>
      </c>
      <c r="O82" s="89">
        <v>4</v>
      </c>
      <c r="P82" s="89">
        <v>6</v>
      </c>
      <c r="Q82" s="89">
        <v>52</v>
      </c>
      <c r="R82" s="89"/>
    </row>
  </sheetData>
  <sheetProtection/>
  <mergeCells count="56">
    <mergeCell ref="C63:C64"/>
    <mergeCell ref="D63:D64"/>
    <mergeCell ref="C40:C41"/>
    <mergeCell ref="E18:R18"/>
    <mergeCell ref="C44:C45"/>
    <mergeCell ref="D44:D45"/>
    <mergeCell ref="C27:D32"/>
    <mergeCell ref="C34:D34"/>
    <mergeCell ref="D40:D41"/>
    <mergeCell ref="C52:D52"/>
    <mergeCell ref="G80:K80"/>
    <mergeCell ref="M29:N29"/>
    <mergeCell ref="O29:P29"/>
    <mergeCell ref="G28:L28"/>
    <mergeCell ref="J29:J32"/>
    <mergeCell ref="A7:R7"/>
    <mergeCell ref="A8:R8"/>
    <mergeCell ref="A9:R9"/>
    <mergeCell ref="A10:R10"/>
    <mergeCell ref="A11:R11"/>
    <mergeCell ref="C60:D60"/>
    <mergeCell ref="C71:D71"/>
    <mergeCell ref="A76:C79"/>
    <mergeCell ref="O31:P31"/>
    <mergeCell ref="A27:A32"/>
    <mergeCell ref="F28:F32"/>
    <mergeCell ref="M28:N28"/>
    <mergeCell ref="O28:P28"/>
    <mergeCell ref="G78:K78"/>
    <mergeCell ref="H30:H32"/>
    <mergeCell ref="Q28:R28"/>
    <mergeCell ref="G29:G32"/>
    <mergeCell ref="H29:I29"/>
    <mergeCell ref="M31:N31"/>
    <mergeCell ref="L29:L32"/>
    <mergeCell ref="K29:K32"/>
    <mergeCell ref="A6:R6"/>
    <mergeCell ref="N20:O20"/>
    <mergeCell ref="G74:K74"/>
    <mergeCell ref="G75:K75"/>
    <mergeCell ref="B27:B32"/>
    <mergeCell ref="M27:R27"/>
    <mergeCell ref="E28:E32"/>
    <mergeCell ref="Q29:R29"/>
    <mergeCell ref="Q31:R31"/>
    <mergeCell ref="I30:I32"/>
    <mergeCell ref="G76:K76"/>
    <mergeCell ref="G77:K77"/>
    <mergeCell ref="F74:F82"/>
    <mergeCell ref="A73:C75"/>
    <mergeCell ref="A80:E82"/>
    <mergeCell ref="D74:E79"/>
    <mergeCell ref="G81:K81"/>
    <mergeCell ref="G82:K82"/>
    <mergeCell ref="D73:R73"/>
    <mergeCell ref="G79:K7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view="pageBreakPreview" zoomScale="66" zoomScaleSheetLayoutView="66" zoomScalePageLayoutView="0" workbookViewId="0" topLeftCell="A43">
      <selection activeCell="R51" sqref="R51"/>
    </sheetView>
  </sheetViews>
  <sheetFormatPr defaultColWidth="11.57421875" defaultRowHeight="12.75"/>
  <cols>
    <col min="1" max="1" width="15.7109375" style="8" customWidth="1"/>
    <col min="2" max="2" width="70.57421875" style="8" customWidth="1"/>
    <col min="3" max="3" width="9.7109375" style="8" customWidth="1"/>
    <col min="4" max="4" width="8.140625" style="8" customWidth="1"/>
    <col min="5" max="5" width="7.7109375" style="8" customWidth="1"/>
    <col min="6" max="6" width="7.8515625" style="31" customWidth="1"/>
    <col min="7" max="7" width="11.28125" style="8" customWidth="1"/>
    <col min="8" max="8" width="10.421875" style="8" customWidth="1"/>
    <col min="9" max="9" width="10.7109375" style="8" customWidth="1"/>
    <col min="10" max="10" width="7.8515625" style="8" customWidth="1"/>
    <col min="11" max="11" width="8.140625" style="8" customWidth="1"/>
    <col min="12" max="12" width="8.28125" style="8" customWidth="1"/>
    <col min="13" max="18" width="7.7109375" style="8" customWidth="1"/>
    <col min="19" max="16384" width="11.57421875" style="8" customWidth="1"/>
  </cols>
  <sheetData>
    <row r="1" spans="1:18" ht="15.75">
      <c r="A1" s="4"/>
      <c r="B1" s="11"/>
      <c r="C1" s="11"/>
      <c r="D1" s="32"/>
      <c r="E1" s="32"/>
      <c r="F1" s="32"/>
      <c r="G1" s="32"/>
      <c r="H1" s="32"/>
      <c r="I1" s="33" t="s">
        <v>71</v>
      </c>
      <c r="J1" s="33"/>
      <c r="K1" s="33"/>
      <c r="L1" s="33"/>
      <c r="M1" s="32"/>
      <c r="N1" s="32"/>
      <c r="O1" s="32"/>
      <c r="P1" s="32"/>
      <c r="Q1" s="32"/>
      <c r="R1" s="5"/>
    </row>
    <row r="2" spans="1:18" ht="15.75">
      <c r="A2" s="4"/>
      <c r="B2" s="11"/>
      <c r="C2" s="11"/>
      <c r="D2" s="32"/>
      <c r="E2" s="32"/>
      <c r="F2" s="32"/>
      <c r="G2" s="32"/>
      <c r="H2" s="32"/>
      <c r="I2" s="33" t="s">
        <v>72</v>
      </c>
      <c r="J2" s="33"/>
      <c r="K2" s="33"/>
      <c r="L2" s="33"/>
      <c r="M2" s="32"/>
      <c r="N2" s="32"/>
      <c r="O2" s="32"/>
      <c r="P2" s="32"/>
      <c r="Q2" s="32"/>
      <c r="R2" s="5"/>
    </row>
    <row r="3" spans="1:18" ht="15.75">
      <c r="A3" s="4"/>
      <c r="B3" s="34"/>
      <c r="C3" s="34"/>
      <c r="D3" s="32"/>
      <c r="E3" s="32"/>
      <c r="F3" s="32"/>
      <c r="G3" s="32"/>
      <c r="H3" s="32"/>
      <c r="I3" s="33"/>
      <c r="J3" s="33"/>
      <c r="K3" s="33"/>
      <c r="L3" s="33"/>
      <c r="M3" s="32"/>
      <c r="N3" s="32"/>
      <c r="O3" s="32"/>
      <c r="P3" s="32"/>
      <c r="Q3" s="32"/>
      <c r="R3" s="5"/>
    </row>
    <row r="4" spans="1:18" ht="15.75">
      <c r="A4" s="4"/>
      <c r="B4" s="32"/>
      <c r="C4" s="32"/>
      <c r="D4" s="32"/>
      <c r="E4" s="32"/>
      <c r="F4" s="32"/>
      <c r="G4" s="32"/>
      <c r="H4" s="32"/>
      <c r="I4" s="33" t="s">
        <v>73</v>
      </c>
      <c r="J4" s="33"/>
      <c r="K4" s="33"/>
      <c r="L4" s="33"/>
      <c r="M4" s="32"/>
      <c r="N4" s="32"/>
      <c r="O4" s="32"/>
      <c r="P4" s="32"/>
      <c r="Q4" s="32"/>
      <c r="R4" s="5"/>
    </row>
    <row r="5" spans="1:18" ht="15.75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5"/>
    </row>
    <row r="6" spans="1:18" ht="15.75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5.75">
      <c r="A7" s="153" t="s">
        <v>152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>
      <c r="A8" s="154" t="s">
        <v>54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5.75">
      <c r="A9" s="154" t="s">
        <v>55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5.75">
      <c r="A10" s="155" t="s">
        <v>74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1:18" ht="15.75">
      <c r="A11" s="156" t="s">
        <v>75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 customHeight="1">
      <c r="A13" s="5"/>
      <c r="B13" s="4"/>
      <c r="C13" s="4"/>
      <c r="D13" s="5"/>
      <c r="E13" s="7" t="s">
        <v>153</v>
      </c>
      <c r="F13" s="4"/>
      <c r="G13" s="9" t="s">
        <v>56</v>
      </c>
      <c r="H13" s="10"/>
      <c r="I13" s="10"/>
      <c r="J13" s="10"/>
      <c r="K13" s="10"/>
      <c r="L13" s="10"/>
      <c r="O13" s="5"/>
      <c r="P13" s="5"/>
      <c r="Q13" s="5"/>
      <c r="R13" s="5"/>
    </row>
    <row r="14" spans="1:18" ht="15.75">
      <c r="A14" s="5"/>
      <c r="B14" s="4"/>
      <c r="C14" s="4"/>
      <c r="D14" s="5"/>
      <c r="E14" s="7"/>
      <c r="F14" s="4"/>
      <c r="G14" s="8" t="s">
        <v>76</v>
      </c>
      <c r="H14" s="10"/>
      <c r="I14" s="10"/>
      <c r="J14" s="10"/>
      <c r="K14" s="10"/>
      <c r="L14" s="10"/>
      <c r="O14" s="5"/>
      <c r="P14" s="5"/>
      <c r="Q14" s="5"/>
      <c r="R14" s="5"/>
    </row>
    <row r="15" spans="1:17" ht="15.75">
      <c r="A15" s="5"/>
      <c r="B15" s="4"/>
      <c r="C15" s="4"/>
      <c r="D15" s="5"/>
      <c r="E15" s="8" t="s">
        <v>1</v>
      </c>
      <c r="F15" s="4"/>
      <c r="G15" s="4"/>
      <c r="H15" s="5"/>
      <c r="I15" s="5"/>
      <c r="J15" s="5"/>
      <c r="K15" s="5"/>
      <c r="L15" s="5"/>
      <c r="N15" s="5"/>
      <c r="O15" s="5"/>
      <c r="P15" s="5"/>
      <c r="Q15" s="5"/>
    </row>
    <row r="16" spans="1:17" ht="15.75">
      <c r="A16" s="5"/>
      <c r="B16" s="4"/>
      <c r="C16" s="4"/>
      <c r="D16" s="5"/>
      <c r="E16" s="8" t="s">
        <v>154</v>
      </c>
      <c r="F16" s="4"/>
      <c r="G16" s="4"/>
      <c r="H16" s="5"/>
      <c r="I16" s="5"/>
      <c r="J16" s="5"/>
      <c r="K16" s="5"/>
      <c r="L16" s="5"/>
      <c r="N16" s="5"/>
      <c r="O16" s="5"/>
      <c r="P16" s="5"/>
      <c r="Q16" s="5"/>
    </row>
    <row r="17" spans="1:17" ht="15.75">
      <c r="A17" s="5"/>
      <c r="B17" s="4"/>
      <c r="C17" s="4"/>
      <c r="D17" s="5"/>
      <c r="E17" s="8" t="s">
        <v>2</v>
      </c>
      <c r="F17" s="4"/>
      <c r="G17" s="4"/>
      <c r="H17" s="5"/>
      <c r="I17" s="5"/>
      <c r="J17" s="5"/>
      <c r="K17" s="5"/>
      <c r="L17" s="5"/>
      <c r="N17" s="5"/>
      <c r="O17" s="5"/>
      <c r="P17" s="5"/>
      <c r="Q17" s="5"/>
    </row>
    <row r="18" spans="1:19" ht="30.75" customHeight="1">
      <c r="A18" s="5"/>
      <c r="B18" s="5"/>
      <c r="C18" s="5"/>
      <c r="D18" s="5"/>
      <c r="E18" s="164" t="s">
        <v>64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4"/>
    </row>
    <row r="19" spans="1:18" ht="15.75">
      <c r="A19" s="5"/>
      <c r="B19" s="5"/>
      <c r="C19" s="5"/>
      <c r="D19" s="5"/>
      <c r="E19" s="12" t="s">
        <v>155</v>
      </c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 thickBot="1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165" t="s">
        <v>156</v>
      </c>
      <c r="O20" s="165"/>
      <c r="P20" s="5"/>
      <c r="Q20" s="5"/>
      <c r="R20" s="5"/>
    </row>
    <row r="21" spans="1:18" ht="60.75" customHeight="1">
      <c r="A21" s="5"/>
      <c r="B21" s="71" t="s">
        <v>3</v>
      </c>
      <c r="C21" s="81" t="s">
        <v>4</v>
      </c>
      <c r="D21" s="73" t="s">
        <v>5</v>
      </c>
      <c r="E21" s="73" t="s">
        <v>6</v>
      </c>
      <c r="F21" s="81" t="s">
        <v>7</v>
      </c>
      <c r="G21" s="81" t="s">
        <v>8</v>
      </c>
      <c r="H21" s="81" t="s">
        <v>9</v>
      </c>
      <c r="I21" s="74" t="s">
        <v>10</v>
      </c>
      <c r="J21" s="68"/>
      <c r="K21" s="82" t="s">
        <v>3</v>
      </c>
      <c r="L21" s="72" t="s">
        <v>4</v>
      </c>
      <c r="M21" s="83" t="s">
        <v>5</v>
      </c>
      <c r="N21" s="83" t="s">
        <v>6</v>
      </c>
      <c r="O21" s="72" t="s">
        <v>7</v>
      </c>
      <c r="P21" s="72" t="s">
        <v>8</v>
      </c>
      <c r="Q21" s="72" t="s">
        <v>9</v>
      </c>
      <c r="R21" s="84" t="s">
        <v>10</v>
      </c>
    </row>
    <row r="22" spans="1:18" ht="15.75">
      <c r="A22" s="5"/>
      <c r="B22" s="75" t="s">
        <v>11</v>
      </c>
      <c r="C22" s="36">
        <f>M76+N76</f>
        <v>1296</v>
      </c>
      <c r="D22" s="13">
        <f>M77+N77</f>
        <v>180</v>
      </c>
      <c r="E22" s="13">
        <f>M78+N78</f>
        <v>0</v>
      </c>
      <c r="F22" s="36">
        <f>M79+N79</f>
        <v>0</v>
      </c>
      <c r="G22" s="36">
        <f>M80+N80</f>
        <v>0</v>
      </c>
      <c r="H22" s="36">
        <f>11*36</f>
        <v>396</v>
      </c>
      <c r="I22" s="76">
        <f>SUM(C22:H22)</f>
        <v>1872</v>
      </c>
      <c r="J22" s="69"/>
      <c r="K22" s="75" t="s">
        <v>11</v>
      </c>
      <c r="L22" s="36">
        <f>(M76+N76)/36</f>
        <v>36</v>
      </c>
      <c r="M22" s="13">
        <f>(M77+N77)/36</f>
        <v>5</v>
      </c>
      <c r="N22" s="13">
        <f>(M78+N78)/36</f>
        <v>0</v>
      </c>
      <c r="O22" s="36">
        <f>(M79+N79)/36</f>
        <v>0</v>
      </c>
      <c r="P22" s="36"/>
      <c r="Q22" s="36">
        <v>11</v>
      </c>
      <c r="R22" s="76">
        <f>L22+M22+N22+O22+P22+Q22</f>
        <v>52</v>
      </c>
    </row>
    <row r="23" spans="1:18" ht="15.75">
      <c r="A23" s="5"/>
      <c r="B23" s="75" t="s">
        <v>12</v>
      </c>
      <c r="C23" s="36">
        <f>O76+P76</f>
        <v>1116</v>
      </c>
      <c r="D23" s="13">
        <f>O77+P77</f>
        <v>108</v>
      </c>
      <c r="E23" s="13">
        <f>O78+P78</f>
        <v>144</v>
      </c>
      <c r="F23" s="36">
        <f>O79+P79</f>
        <v>108</v>
      </c>
      <c r="G23" s="36">
        <f>O80+P80</f>
        <v>0</v>
      </c>
      <c r="H23" s="36">
        <f>11*36</f>
        <v>396</v>
      </c>
      <c r="I23" s="76">
        <f>SUM(C23:H23)</f>
        <v>1872</v>
      </c>
      <c r="J23" s="69"/>
      <c r="K23" s="75" t="s">
        <v>12</v>
      </c>
      <c r="L23" s="36">
        <f>(O76+P76)/36</f>
        <v>31</v>
      </c>
      <c r="M23" s="13">
        <f>(O77+P77)/36</f>
        <v>3</v>
      </c>
      <c r="N23" s="13">
        <f>(O78+P78)/36</f>
        <v>4</v>
      </c>
      <c r="O23" s="36">
        <f>(O79+P79)/36</f>
        <v>3</v>
      </c>
      <c r="P23" s="36"/>
      <c r="Q23" s="36">
        <v>11</v>
      </c>
      <c r="R23" s="76">
        <f>L23+M23+N23+O23+P23+Q23</f>
        <v>52</v>
      </c>
    </row>
    <row r="24" spans="1:18" ht="15.75">
      <c r="A24" s="5"/>
      <c r="B24" s="75" t="s">
        <v>13</v>
      </c>
      <c r="C24" s="36">
        <f>Q76+R76</f>
        <v>396</v>
      </c>
      <c r="D24" s="13">
        <f>Q77+R77</f>
        <v>216</v>
      </c>
      <c r="E24" s="13">
        <f>Q78+R78</f>
        <v>720</v>
      </c>
      <c r="F24" s="36">
        <f>Q79+R79</f>
        <v>72</v>
      </c>
      <c r="G24" s="36">
        <f>Q80+R80</f>
        <v>72</v>
      </c>
      <c r="H24" s="36">
        <f>2*36</f>
        <v>72</v>
      </c>
      <c r="I24" s="76">
        <f>SUM(C24:H24)</f>
        <v>1548</v>
      </c>
      <c r="J24" s="69"/>
      <c r="K24" s="75" t="s">
        <v>13</v>
      </c>
      <c r="L24" s="36">
        <f>(Q76+R76)/36</f>
        <v>11</v>
      </c>
      <c r="M24" s="13">
        <f>(Q77+R77)/36</f>
        <v>6</v>
      </c>
      <c r="N24" s="13">
        <f>(Q78+R78)/36</f>
        <v>20</v>
      </c>
      <c r="O24" s="36">
        <f>(Q79+R79)/36</f>
        <v>2</v>
      </c>
      <c r="P24" s="36">
        <f>R80/36</f>
        <v>2</v>
      </c>
      <c r="Q24" s="36">
        <v>2</v>
      </c>
      <c r="R24" s="76">
        <f>L24+M24+N24+O24+P24+Q24</f>
        <v>43</v>
      </c>
    </row>
    <row r="25" spans="1:18" ht="16.5" thickBot="1">
      <c r="A25" s="5"/>
      <c r="B25" s="77" t="s">
        <v>14</v>
      </c>
      <c r="C25" s="80">
        <f>SUM(C22:C24)</f>
        <v>2808</v>
      </c>
      <c r="D25" s="80">
        <f aca="true" t="shared" si="0" ref="D25:I25">SUM(D22:D24)</f>
        <v>504</v>
      </c>
      <c r="E25" s="80">
        <f t="shared" si="0"/>
        <v>864</v>
      </c>
      <c r="F25" s="80">
        <f t="shared" si="0"/>
        <v>180</v>
      </c>
      <c r="G25" s="80">
        <f t="shared" si="0"/>
        <v>72</v>
      </c>
      <c r="H25" s="80">
        <f t="shared" si="0"/>
        <v>864</v>
      </c>
      <c r="I25" s="90">
        <f t="shared" si="0"/>
        <v>5292</v>
      </c>
      <c r="J25" s="70"/>
      <c r="K25" s="77" t="s">
        <v>14</v>
      </c>
      <c r="L25" s="80">
        <f>SUM(L22:L24)</f>
        <v>78</v>
      </c>
      <c r="M25" s="78">
        <f>SUM(M22:M24)</f>
        <v>14</v>
      </c>
      <c r="N25" s="78">
        <f>N22+N23+N24</f>
        <v>24</v>
      </c>
      <c r="O25" s="80">
        <f>O22+O23+O24</f>
        <v>5</v>
      </c>
      <c r="P25" s="80">
        <f>SUM(P22:P24)</f>
        <v>2</v>
      </c>
      <c r="Q25" s="80">
        <f>SUM(Q22:Q24)</f>
        <v>24</v>
      </c>
      <c r="R25" s="79">
        <f>L25+M25+N25+O25+P25+Q25</f>
        <v>147</v>
      </c>
    </row>
    <row r="26" spans="1:18" ht="15.75">
      <c r="A26" s="5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30.75" customHeight="1">
      <c r="A27" s="150" t="s">
        <v>15</v>
      </c>
      <c r="B27" s="132" t="s">
        <v>16</v>
      </c>
      <c r="C27" s="132" t="s">
        <v>17</v>
      </c>
      <c r="D27" s="132"/>
      <c r="E27" s="88" t="s">
        <v>103</v>
      </c>
      <c r="F27" s="88"/>
      <c r="G27" s="88"/>
      <c r="H27" s="88"/>
      <c r="I27" s="88"/>
      <c r="J27" s="37"/>
      <c r="K27" s="37"/>
      <c r="L27" s="37"/>
      <c r="M27" s="132" t="s">
        <v>18</v>
      </c>
      <c r="N27" s="132"/>
      <c r="O27" s="132"/>
      <c r="P27" s="132"/>
      <c r="Q27" s="132"/>
      <c r="R27" s="132">
        <f>SUM(R22:R25)</f>
        <v>294</v>
      </c>
    </row>
    <row r="28" spans="1:18" ht="15.75" customHeight="1">
      <c r="A28" s="150"/>
      <c r="B28" s="132"/>
      <c r="C28" s="132"/>
      <c r="D28" s="132"/>
      <c r="E28" s="133" t="s">
        <v>14</v>
      </c>
      <c r="F28" s="151" t="s">
        <v>19</v>
      </c>
      <c r="G28" s="152" t="s">
        <v>102</v>
      </c>
      <c r="H28" s="152"/>
      <c r="I28" s="152"/>
      <c r="J28" s="152"/>
      <c r="K28" s="152"/>
      <c r="L28" s="152"/>
      <c r="M28" s="128" t="s">
        <v>20</v>
      </c>
      <c r="N28" s="128"/>
      <c r="O28" s="128" t="s">
        <v>21</v>
      </c>
      <c r="P28" s="128"/>
      <c r="Q28" s="128" t="s">
        <v>22</v>
      </c>
      <c r="R28" s="128"/>
    </row>
    <row r="29" spans="1:18" ht="15.75" customHeight="1">
      <c r="A29" s="150"/>
      <c r="B29" s="132"/>
      <c r="C29" s="132"/>
      <c r="D29" s="132"/>
      <c r="E29" s="133"/>
      <c r="F29" s="151"/>
      <c r="G29" s="135" t="s">
        <v>96</v>
      </c>
      <c r="H29" s="163" t="s">
        <v>98</v>
      </c>
      <c r="I29" s="163"/>
      <c r="J29" s="138" t="s">
        <v>99</v>
      </c>
      <c r="K29" s="138" t="s">
        <v>100</v>
      </c>
      <c r="L29" s="138" t="s">
        <v>101</v>
      </c>
      <c r="M29" s="128" t="s">
        <v>23</v>
      </c>
      <c r="N29" s="128"/>
      <c r="O29" s="128" t="s">
        <v>23</v>
      </c>
      <c r="P29" s="128"/>
      <c r="Q29" s="128" t="s">
        <v>23</v>
      </c>
      <c r="R29" s="128"/>
    </row>
    <row r="30" spans="1:18" ht="15.75" customHeight="1">
      <c r="A30" s="150"/>
      <c r="B30" s="132"/>
      <c r="C30" s="132"/>
      <c r="D30" s="132"/>
      <c r="E30" s="133"/>
      <c r="F30" s="151"/>
      <c r="G30" s="135"/>
      <c r="H30" s="138" t="s">
        <v>97</v>
      </c>
      <c r="I30" s="116" t="s">
        <v>58</v>
      </c>
      <c r="J30" s="138"/>
      <c r="K30" s="138"/>
      <c r="L30" s="138"/>
      <c r="M30" s="15">
        <v>1</v>
      </c>
      <c r="N30" s="15">
        <v>2</v>
      </c>
      <c r="O30" s="15">
        <v>3</v>
      </c>
      <c r="P30" s="15">
        <v>4</v>
      </c>
      <c r="Q30" s="15">
        <v>5</v>
      </c>
      <c r="R30" s="15">
        <v>6</v>
      </c>
    </row>
    <row r="31" spans="1:18" ht="15.75">
      <c r="A31" s="150"/>
      <c r="B31" s="132"/>
      <c r="C31" s="132"/>
      <c r="D31" s="132"/>
      <c r="E31" s="133"/>
      <c r="F31" s="151"/>
      <c r="G31" s="135"/>
      <c r="H31" s="138"/>
      <c r="I31" s="116"/>
      <c r="J31" s="138"/>
      <c r="K31" s="138"/>
      <c r="L31" s="138"/>
      <c r="M31" s="134" t="s">
        <v>24</v>
      </c>
      <c r="N31" s="134"/>
      <c r="O31" s="134" t="s">
        <v>24</v>
      </c>
      <c r="P31" s="134"/>
      <c r="Q31" s="134" t="s">
        <v>24</v>
      </c>
      <c r="R31" s="134"/>
    </row>
    <row r="32" spans="1:18" ht="15.75">
      <c r="A32" s="150"/>
      <c r="B32" s="132"/>
      <c r="C32" s="132"/>
      <c r="D32" s="132"/>
      <c r="E32" s="133"/>
      <c r="F32" s="151"/>
      <c r="G32" s="135"/>
      <c r="H32" s="138"/>
      <c r="I32" s="116"/>
      <c r="J32" s="138"/>
      <c r="K32" s="138"/>
      <c r="L32" s="138"/>
      <c r="M32" s="67" t="s">
        <v>147</v>
      </c>
      <c r="N32" s="67">
        <v>24</v>
      </c>
      <c r="O32" s="67">
        <v>17</v>
      </c>
      <c r="P32" s="67" t="s">
        <v>148</v>
      </c>
      <c r="Q32" s="67" t="s">
        <v>149</v>
      </c>
      <c r="R32" s="67">
        <v>14</v>
      </c>
    </row>
    <row r="33" spans="1:18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4">
        <v>15</v>
      </c>
      <c r="P33" s="14">
        <v>16</v>
      </c>
      <c r="Q33" s="14">
        <v>17</v>
      </c>
      <c r="R33" s="14">
        <v>18</v>
      </c>
    </row>
    <row r="34" spans="1:18" ht="15.75">
      <c r="A34" s="16" t="s">
        <v>163</v>
      </c>
      <c r="B34" s="17" t="s">
        <v>25</v>
      </c>
      <c r="C34" s="161" t="s">
        <v>94</v>
      </c>
      <c r="D34" s="161"/>
      <c r="E34" s="92">
        <f>E35+E36+E37+E39+E40+E41+E42+E43+E44+E45+E46+E47+E48+E49+E50+E51+E52</f>
        <v>2112</v>
      </c>
      <c r="F34" s="92">
        <f>F35+F36+F37+F39+F40+F41+F42+F43+F44+F45+F46+F47+F48+F49+F50+F51+F52</f>
        <v>0</v>
      </c>
      <c r="G34" s="92">
        <f>G35+G36+G37+G39+G40+G41+G42+G43+G44+G45+G46+G47+G48+G49+G50+G51+G52</f>
        <v>2112</v>
      </c>
      <c r="H34" s="92">
        <f aca="true" t="shared" si="1" ref="H34:R34">H35+H36+H37+H39+H40+H41+H42+H43+H44+H45+H46+H47+H48+H49+H50+H51+H52</f>
        <v>1025</v>
      </c>
      <c r="I34" s="92">
        <f t="shared" si="1"/>
        <v>1027</v>
      </c>
      <c r="J34" s="92">
        <f t="shared" si="1"/>
        <v>0</v>
      </c>
      <c r="K34" s="92">
        <f t="shared" si="1"/>
        <v>60</v>
      </c>
      <c r="L34" s="92">
        <f t="shared" si="1"/>
        <v>96</v>
      </c>
      <c r="M34" s="92">
        <f t="shared" si="1"/>
        <v>442</v>
      </c>
      <c r="N34" s="92">
        <f t="shared" si="1"/>
        <v>678</v>
      </c>
      <c r="O34" s="92">
        <f t="shared" si="1"/>
        <v>512</v>
      </c>
      <c r="P34" s="92">
        <f t="shared" si="1"/>
        <v>480</v>
      </c>
      <c r="Q34" s="92">
        <f t="shared" si="1"/>
        <v>0</v>
      </c>
      <c r="R34" s="92">
        <f t="shared" si="1"/>
        <v>0</v>
      </c>
    </row>
    <row r="35" spans="1:18" s="20" customFormat="1" ht="15.75">
      <c r="A35" s="3" t="s">
        <v>104</v>
      </c>
      <c r="B35" s="18" t="s">
        <v>77</v>
      </c>
      <c r="C35" s="19" t="s">
        <v>107</v>
      </c>
      <c r="D35" s="19" t="s">
        <v>108</v>
      </c>
      <c r="E35" s="3">
        <f>G35+F35</f>
        <v>134</v>
      </c>
      <c r="F35" s="3"/>
      <c r="G35" s="3">
        <f aca="true" t="shared" si="2" ref="G35:G52">SUM(M35:R35)</f>
        <v>134</v>
      </c>
      <c r="H35" s="3">
        <f>G35-I35-K35</f>
        <v>32</v>
      </c>
      <c r="I35" s="3">
        <v>82</v>
      </c>
      <c r="J35" s="3"/>
      <c r="K35" s="3">
        <v>20</v>
      </c>
      <c r="L35" s="3">
        <v>32</v>
      </c>
      <c r="M35" s="3">
        <v>34</v>
      </c>
      <c r="N35" s="3">
        <v>34</v>
      </c>
      <c r="O35" s="3">
        <v>16</v>
      </c>
      <c r="P35" s="3">
        <v>50</v>
      </c>
      <c r="Q35" s="3"/>
      <c r="R35" s="3"/>
    </row>
    <row r="36" spans="1:18" s="20" customFormat="1" ht="15.75">
      <c r="A36" s="3" t="s">
        <v>111</v>
      </c>
      <c r="B36" s="18" t="s">
        <v>78</v>
      </c>
      <c r="C36" s="19" t="s">
        <v>106</v>
      </c>
      <c r="D36" s="19" t="s">
        <v>105</v>
      </c>
      <c r="E36" s="3">
        <f aca="true" t="shared" si="3" ref="E36:E51">G36+F36</f>
        <v>171</v>
      </c>
      <c r="F36" s="3"/>
      <c r="G36" s="3">
        <f t="shared" si="2"/>
        <v>171</v>
      </c>
      <c r="H36" s="3">
        <f aca="true" t="shared" si="4" ref="H36:H48">G36-I36</f>
        <v>171</v>
      </c>
      <c r="I36" s="3"/>
      <c r="J36" s="3"/>
      <c r="K36" s="3"/>
      <c r="L36" s="3"/>
      <c r="M36" s="3">
        <v>51</v>
      </c>
      <c r="N36" s="3">
        <v>72</v>
      </c>
      <c r="O36" s="3">
        <v>48</v>
      </c>
      <c r="P36" s="3"/>
      <c r="Q36" s="3"/>
      <c r="R36" s="3"/>
    </row>
    <row r="37" spans="1:18" s="20" customFormat="1" ht="15.75">
      <c r="A37" s="3" t="s">
        <v>112</v>
      </c>
      <c r="B37" s="18" t="s">
        <v>27</v>
      </c>
      <c r="C37" s="19" t="s">
        <v>109</v>
      </c>
      <c r="D37" s="19" t="s">
        <v>107</v>
      </c>
      <c r="E37" s="3">
        <f t="shared" si="3"/>
        <v>172</v>
      </c>
      <c r="F37" s="3"/>
      <c r="G37" s="3">
        <f t="shared" si="2"/>
        <v>172</v>
      </c>
      <c r="H37" s="3">
        <f t="shared" si="4"/>
        <v>0</v>
      </c>
      <c r="I37" s="45">
        <v>172</v>
      </c>
      <c r="J37" s="3"/>
      <c r="K37" s="3"/>
      <c r="L37" s="3"/>
      <c r="M37" s="3">
        <v>34</v>
      </c>
      <c r="N37" s="3">
        <v>48</v>
      </c>
      <c r="O37" s="3">
        <v>46</v>
      </c>
      <c r="P37" s="3">
        <v>44</v>
      </c>
      <c r="Q37" s="3"/>
      <c r="R37" s="3"/>
    </row>
    <row r="38" spans="1:18" s="20" customFormat="1" ht="15.75">
      <c r="A38" s="3"/>
      <c r="B38" s="99" t="s">
        <v>164</v>
      </c>
      <c r="C38" s="59"/>
      <c r="D38" s="59"/>
      <c r="E38" s="57"/>
      <c r="F38" s="57"/>
      <c r="G38" s="57"/>
      <c r="H38" s="57"/>
      <c r="I38" s="57"/>
      <c r="J38" s="57"/>
      <c r="K38" s="57"/>
      <c r="L38" s="57"/>
      <c r="M38" s="57">
        <v>34</v>
      </c>
      <c r="N38" s="57">
        <v>48</v>
      </c>
      <c r="O38" s="57">
        <v>46</v>
      </c>
      <c r="P38" s="57">
        <v>44</v>
      </c>
      <c r="Q38" s="3"/>
      <c r="R38" s="3"/>
    </row>
    <row r="39" spans="1:18" s="20" customFormat="1" ht="15.75">
      <c r="A39" s="3" t="s">
        <v>113</v>
      </c>
      <c r="B39" s="18" t="s">
        <v>28</v>
      </c>
      <c r="C39" s="19" t="s">
        <v>109</v>
      </c>
      <c r="D39" s="19" t="s">
        <v>107</v>
      </c>
      <c r="E39" s="3">
        <f t="shared" si="3"/>
        <v>172</v>
      </c>
      <c r="F39" s="3"/>
      <c r="G39" s="3">
        <f t="shared" si="2"/>
        <v>172</v>
      </c>
      <c r="H39" s="3">
        <f t="shared" si="4"/>
        <v>132</v>
      </c>
      <c r="I39" s="3">
        <v>40</v>
      </c>
      <c r="J39" s="3"/>
      <c r="K39" s="3"/>
      <c r="L39" s="3"/>
      <c r="M39" s="3">
        <v>34</v>
      </c>
      <c r="N39" s="3">
        <v>48</v>
      </c>
      <c r="O39" s="3">
        <v>46</v>
      </c>
      <c r="P39" s="3">
        <v>44</v>
      </c>
      <c r="Q39" s="3"/>
      <c r="R39" s="3"/>
    </row>
    <row r="40" spans="1:18" s="20" customFormat="1" ht="15.75">
      <c r="A40" s="3" t="s">
        <v>114</v>
      </c>
      <c r="B40" s="18" t="s">
        <v>57</v>
      </c>
      <c r="C40" s="19" t="s">
        <v>109</v>
      </c>
      <c r="D40" s="19" t="s">
        <v>107</v>
      </c>
      <c r="E40" s="3">
        <f t="shared" si="3"/>
        <v>174</v>
      </c>
      <c r="F40" s="3"/>
      <c r="G40" s="3">
        <f t="shared" si="2"/>
        <v>174</v>
      </c>
      <c r="H40" s="3">
        <f t="shared" si="4"/>
        <v>134</v>
      </c>
      <c r="I40" s="3">
        <v>40</v>
      </c>
      <c r="J40" s="3"/>
      <c r="K40" s="3"/>
      <c r="L40" s="3"/>
      <c r="M40" s="3">
        <v>34</v>
      </c>
      <c r="N40" s="3">
        <v>48</v>
      </c>
      <c r="O40" s="3">
        <v>48</v>
      </c>
      <c r="P40" s="3">
        <v>44</v>
      </c>
      <c r="Q40" s="3"/>
      <c r="R40" s="3"/>
    </row>
    <row r="41" spans="1:18" s="20" customFormat="1" ht="15.75">
      <c r="A41" s="3" t="s">
        <v>115</v>
      </c>
      <c r="B41" s="18" t="s">
        <v>29</v>
      </c>
      <c r="C41" s="159" t="s">
        <v>110</v>
      </c>
      <c r="D41" s="159" t="s">
        <v>107</v>
      </c>
      <c r="E41" s="3">
        <f t="shared" si="3"/>
        <v>136</v>
      </c>
      <c r="F41" s="3"/>
      <c r="G41" s="3">
        <f t="shared" si="2"/>
        <v>136</v>
      </c>
      <c r="H41" s="3">
        <f t="shared" si="4"/>
        <v>96</v>
      </c>
      <c r="I41" s="3">
        <v>40</v>
      </c>
      <c r="J41" s="14"/>
      <c r="K41" s="14"/>
      <c r="L41" s="14"/>
      <c r="M41" s="3">
        <v>34</v>
      </c>
      <c r="N41" s="3">
        <v>48</v>
      </c>
      <c r="O41" s="3">
        <v>32</v>
      </c>
      <c r="P41" s="3">
        <v>22</v>
      </c>
      <c r="Q41" s="3"/>
      <c r="R41" s="3"/>
    </row>
    <row r="42" spans="1:18" s="20" customFormat="1" ht="15.75">
      <c r="A42" s="3" t="s">
        <v>116</v>
      </c>
      <c r="B42" s="18" t="s">
        <v>30</v>
      </c>
      <c r="C42" s="159"/>
      <c r="D42" s="159"/>
      <c r="E42" s="3">
        <f t="shared" si="3"/>
        <v>36</v>
      </c>
      <c r="F42" s="3"/>
      <c r="G42" s="3">
        <f t="shared" si="2"/>
        <v>36</v>
      </c>
      <c r="H42" s="3">
        <f t="shared" si="4"/>
        <v>24</v>
      </c>
      <c r="I42" s="3">
        <v>12</v>
      </c>
      <c r="J42" s="3"/>
      <c r="K42" s="3"/>
      <c r="L42" s="3"/>
      <c r="M42" s="3"/>
      <c r="N42" s="3"/>
      <c r="O42" s="3">
        <v>16</v>
      </c>
      <c r="P42" s="3">
        <v>20</v>
      </c>
      <c r="Q42" s="3"/>
      <c r="R42" s="3"/>
    </row>
    <row r="43" spans="1:18" s="20" customFormat="1" ht="15.75">
      <c r="A43" s="3" t="s">
        <v>117</v>
      </c>
      <c r="B43" s="18" t="s">
        <v>93</v>
      </c>
      <c r="C43" s="19" t="s">
        <v>109</v>
      </c>
      <c r="D43" s="19" t="s">
        <v>107</v>
      </c>
      <c r="E43" s="3">
        <f t="shared" si="3"/>
        <v>36</v>
      </c>
      <c r="F43" s="3"/>
      <c r="G43" s="3">
        <f t="shared" si="2"/>
        <v>36</v>
      </c>
      <c r="H43" s="3">
        <f t="shared" si="4"/>
        <v>34</v>
      </c>
      <c r="I43" s="3">
        <v>2</v>
      </c>
      <c r="J43" s="14"/>
      <c r="K43" s="14"/>
      <c r="L43" s="14"/>
      <c r="M43" s="3"/>
      <c r="N43" s="3"/>
      <c r="O43" s="3">
        <v>36</v>
      </c>
      <c r="P43" s="3"/>
      <c r="Q43" s="3"/>
      <c r="R43" s="3"/>
    </row>
    <row r="44" spans="1:18" s="20" customFormat="1" ht="15.75">
      <c r="A44" s="3" t="s">
        <v>118</v>
      </c>
      <c r="B44" s="18" t="s">
        <v>69</v>
      </c>
      <c r="C44" s="19" t="s">
        <v>26</v>
      </c>
      <c r="D44" s="19" t="s">
        <v>26</v>
      </c>
      <c r="E44" s="3">
        <f t="shared" si="3"/>
        <v>80</v>
      </c>
      <c r="F44" s="3"/>
      <c r="G44" s="3">
        <f t="shared" si="2"/>
        <v>80</v>
      </c>
      <c r="H44" s="3">
        <f t="shared" si="4"/>
        <v>24</v>
      </c>
      <c r="I44" s="3">
        <v>56</v>
      </c>
      <c r="J44" s="3"/>
      <c r="K44" s="3"/>
      <c r="L44" s="3"/>
      <c r="M44" s="3">
        <v>16</v>
      </c>
      <c r="N44" s="3">
        <v>48</v>
      </c>
      <c r="O44" s="3">
        <v>16</v>
      </c>
      <c r="P44" s="3"/>
      <c r="Q44" s="3"/>
      <c r="R44" s="3"/>
    </row>
    <row r="45" spans="1:18" s="20" customFormat="1" ht="15.75">
      <c r="A45" s="3" t="s">
        <v>119</v>
      </c>
      <c r="B45" s="18" t="s">
        <v>59</v>
      </c>
      <c r="C45" s="159" t="s">
        <v>66</v>
      </c>
      <c r="D45" s="159" t="s">
        <v>107</v>
      </c>
      <c r="E45" s="3">
        <f t="shared" si="3"/>
        <v>36</v>
      </c>
      <c r="F45" s="3"/>
      <c r="G45" s="3">
        <f t="shared" si="2"/>
        <v>36</v>
      </c>
      <c r="H45" s="3">
        <f t="shared" si="4"/>
        <v>28</v>
      </c>
      <c r="I45" s="3">
        <v>8</v>
      </c>
      <c r="J45" s="3"/>
      <c r="K45" s="3"/>
      <c r="L45" s="3"/>
      <c r="M45" s="3">
        <v>0</v>
      </c>
      <c r="N45" s="3">
        <v>0</v>
      </c>
      <c r="O45" s="3">
        <v>16</v>
      </c>
      <c r="P45" s="3">
        <v>20</v>
      </c>
      <c r="Q45" s="3"/>
      <c r="R45" s="3"/>
    </row>
    <row r="46" spans="1:18" s="20" customFormat="1" ht="15.75">
      <c r="A46" s="3" t="s">
        <v>120</v>
      </c>
      <c r="B46" s="18" t="s">
        <v>60</v>
      </c>
      <c r="C46" s="159"/>
      <c r="D46" s="159"/>
      <c r="E46" s="3">
        <f t="shared" si="3"/>
        <v>74</v>
      </c>
      <c r="F46" s="3"/>
      <c r="G46" s="3">
        <f t="shared" si="2"/>
        <v>74</v>
      </c>
      <c r="H46" s="3">
        <f t="shared" si="4"/>
        <v>62</v>
      </c>
      <c r="I46" s="3">
        <v>12</v>
      </c>
      <c r="J46" s="3"/>
      <c r="K46" s="3"/>
      <c r="L46" s="3"/>
      <c r="M46" s="3">
        <v>0</v>
      </c>
      <c r="N46" s="3">
        <v>0</v>
      </c>
      <c r="O46" s="3">
        <v>32</v>
      </c>
      <c r="P46" s="3">
        <v>42</v>
      </c>
      <c r="Q46" s="3"/>
      <c r="R46" s="3"/>
    </row>
    <row r="47" spans="1:18" s="20" customFormat="1" ht="15.75">
      <c r="A47" s="3" t="s">
        <v>121</v>
      </c>
      <c r="B47" s="18" t="s">
        <v>70</v>
      </c>
      <c r="C47" s="19" t="s">
        <v>124</v>
      </c>
      <c r="D47" s="19" t="s">
        <v>125</v>
      </c>
      <c r="E47" s="3">
        <f t="shared" si="3"/>
        <v>34</v>
      </c>
      <c r="F47" s="3"/>
      <c r="G47" s="3">
        <f t="shared" si="2"/>
        <v>34</v>
      </c>
      <c r="H47" s="3">
        <f t="shared" si="4"/>
        <v>16</v>
      </c>
      <c r="I47" s="3">
        <v>18</v>
      </c>
      <c r="J47" s="3"/>
      <c r="K47" s="3"/>
      <c r="L47" s="3"/>
      <c r="M47" s="3">
        <v>34</v>
      </c>
      <c r="N47" s="18"/>
      <c r="O47" s="18"/>
      <c r="P47" s="18"/>
      <c r="Q47" s="3"/>
      <c r="R47" s="3"/>
    </row>
    <row r="48" spans="1:18" s="20" customFormat="1" ht="15.75">
      <c r="A48" s="3" t="s">
        <v>122</v>
      </c>
      <c r="B48" s="18" t="s">
        <v>67</v>
      </c>
      <c r="C48" s="19" t="s">
        <v>159</v>
      </c>
      <c r="D48" s="19" t="s">
        <v>126</v>
      </c>
      <c r="E48" s="3">
        <f t="shared" si="3"/>
        <v>48</v>
      </c>
      <c r="F48" s="3"/>
      <c r="G48" s="3">
        <f t="shared" si="2"/>
        <v>48</v>
      </c>
      <c r="H48" s="3">
        <f t="shared" si="4"/>
        <v>4</v>
      </c>
      <c r="I48" s="3">
        <v>44</v>
      </c>
      <c r="J48" s="14"/>
      <c r="K48" s="14"/>
      <c r="L48" s="14"/>
      <c r="M48" s="3">
        <v>0</v>
      </c>
      <c r="N48" s="3">
        <v>48</v>
      </c>
      <c r="O48" s="18"/>
      <c r="P48" s="18"/>
      <c r="Q48" s="3"/>
      <c r="R48" s="3"/>
    </row>
    <row r="49" spans="1:18" s="20" customFormat="1" ht="15.75">
      <c r="A49" s="3" t="s">
        <v>123</v>
      </c>
      <c r="B49" s="18" t="s">
        <v>31</v>
      </c>
      <c r="C49" s="21" t="s">
        <v>160</v>
      </c>
      <c r="D49" s="21" t="s">
        <v>105</v>
      </c>
      <c r="E49" s="3">
        <f t="shared" si="3"/>
        <v>171</v>
      </c>
      <c r="F49" s="3"/>
      <c r="G49" s="3">
        <f t="shared" si="2"/>
        <v>171</v>
      </c>
      <c r="H49" s="3"/>
      <c r="I49" s="3">
        <v>171</v>
      </c>
      <c r="J49" s="3"/>
      <c r="K49" s="3"/>
      <c r="L49" s="3"/>
      <c r="M49" s="3">
        <v>51</v>
      </c>
      <c r="N49" s="3">
        <v>72</v>
      </c>
      <c r="O49" s="3">
        <v>48</v>
      </c>
      <c r="P49" s="18"/>
      <c r="Q49" s="3"/>
      <c r="R49" s="3"/>
    </row>
    <row r="50" spans="1:18" s="20" customFormat="1" ht="15.75">
      <c r="A50" s="3" t="s">
        <v>127</v>
      </c>
      <c r="B50" s="22" t="s">
        <v>68</v>
      </c>
      <c r="C50" s="19" t="s">
        <v>107</v>
      </c>
      <c r="D50" s="19" t="s">
        <v>108</v>
      </c>
      <c r="E50" s="3">
        <f t="shared" si="3"/>
        <v>320</v>
      </c>
      <c r="F50" s="3"/>
      <c r="G50" s="3">
        <f t="shared" si="2"/>
        <v>320</v>
      </c>
      <c r="H50" s="3">
        <f>G50-I50-K50</f>
        <v>90</v>
      </c>
      <c r="I50" s="3">
        <v>210</v>
      </c>
      <c r="J50" s="3"/>
      <c r="K50" s="3">
        <v>20</v>
      </c>
      <c r="L50" s="3">
        <v>32</v>
      </c>
      <c r="M50" s="3">
        <v>68</v>
      </c>
      <c r="N50" s="3">
        <v>106</v>
      </c>
      <c r="O50" s="3">
        <v>48</v>
      </c>
      <c r="P50" s="3">
        <v>98</v>
      </c>
      <c r="Q50" s="3"/>
      <c r="R50" s="3"/>
    </row>
    <row r="51" spans="1:18" s="20" customFormat="1" ht="15.75">
      <c r="A51" s="3" t="s">
        <v>61</v>
      </c>
      <c r="B51" s="18" t="s">
        <v>32</v>
      </c>
      <c r="C51" s="19" t="s">
        <v>109</v>
      </c>
      <c r="D51" s="19" t="s">
        <v>107</v>
      </c>
      <c r="E51" s="3">
        <f t="shared" si="3"/>
        <v>180</v>
      </c>
      <c r="F51" s="3"/>
      <c r="G51" s="3">
        <f t="shared" si="2"/>
        <v>180</v>
      </c>
      <c r="H51" s="3">
        <f>G51-I51</f>
        <v>140</v>
      </c>
      <c r="I51" s="3">
        <v>40</v>
      </c>
      <c r="J51" s="3"/>
      <c r="K51" s="3"/>
      <c r="L51" s="3"/>
      <c r="M51" s="3">
        <v>34</v>
      </c>
      <c r="N51" s="3">
        <v>72</v>
      </c>
      <c r="O51" s="3">
        <v>32</v>
      </c>
      <c r="P51" s="3">
        <v>42</v>
      </c>
      <c r="Q51" s="3"/>
      <c r="R51" s="3"/>
    </row>
    <row r="52" spans="1:18" s="20" customFormat="1" ht="15.75">
      <c r="A52" s="3" t="s">
        <v>62</v>
      </c>
      <c r="B52" s="18" t="s">
        <v>65</v>
      </c>
      <c r="C52" s="19" t="s">
        <v>107</v>
      </c>
      <c r="D52" s="19" t="s">
        <v>108</v>
      </c>
      <c r="E52" s="3">
        <f>G52+F52</f>
        <v>138</v>
      </c>
      <c r="F52" s="3"/>
      <c r="G52" s="3">
        <f t="shared" si="2"/>
        <v>138</v>
      </c>
      <c r="H52" s="3">
        <f>G52-I52-K52</f>
        <v>38</v>
      </c>
      <c r="I52" s="45">
        <v>80</v>
      </c>
      <c r="J52" s="3"/>
      <c r="K52" s="3">
        <v>20</v>
      </c>
      <c r="L52" s="3">
        <v>32</v>
      </c>
      <c r="M52" s="3">
        <v>18</v>
      </c>
      <c r="N52" s="3">
        <v>34</v>
      </c>
      <c r="O52" s="3">
        <v>32</v>
      </c>
      <c r="P52" s="3">
        <v>54</v>
      </c>
      <c r="Q52" s="3"/>
      <c r="R52" s="3"/>
    </row>
    <row r="53" spans="1:18" s="20" customFormat="1" ht="15.75">
      <c r="A53" s="3"/>
      <c r="B53" s="99" t="s">
        <v>164</v>
      </c>
      <c r="C53" s="59"/>
      <c r="D53" s="59"/>
      <c r="E53" s="57"/>
      <c r="F53" s="57"/>
      <c r="G53" s="57"/>
      <c r="H53" s="57"/>
      <c r="I53" s="57"/>
      <c r="J53" s="57"/>
      <c r="K53" s="57"/>
      <c r="L53" s="57"/>
      <c r="M53" s="100">
        <v>6</v>
      </c>
      <c r="N53" s="100">
        <v>24</v>
      </c>
      <c r="O53" s="100">
        <v>6</v>
      </c>
      <c r="P53" s="100">
        <v>44</v>
      </c>
      <c r="Q53" s="3"/>
      <c r="R53" s="3"/>
    </row>
    <row r="54" spans="1:18" ht="15.75">
      <c r="A54" s="93" t="s">
        <v>33</v>
      </c>
      <c r="B54" s="94" t="s">
        <v>34</v>
      </c>
      <c r="C54" s="162" t="s">
        <v>89</v>
      </c>
      <c r="D54" s="162"/>
      <c r="E54" s="95">
        <f>E55+E56+E57+E58+E59+E60+E61</f>
        <v>364</v>
      </c>
      <c r="F54" s="95">
        <f>F55+F56+F57+F58+F59+F60+F61</f>
        <v>32</v>
      </c>
      <c r="G54" s="95">
        <f>G55+G56+G57+G58+G59+G60+G61</f>
        <v>332</v>
      </c>
      <c r="H54" s="95">
        <f aca="true" t="shared" si="5" ref="H54:R54">H55+H56+H57+H58+H59+H60+H61</f>
        <v>124</v>
      </c>
      <c r="I54" s="95">
        <f t="shared" si="5"/>
        <v>208</v>
      </c>
      <c r="J54" s="95">
        <f t="shared" si="5"/>
        <v>0</v>
      </c>
      <c r="K54" s="95">
        <f t="shared" si="5"/>
        <v>0</v>
      </c>
      <c r="L54" s="95">
        <f t="shared" si="5"/>
        <v>0</v>
      </c>
      <c r="M54" s="95">
        <f t="shared" si="5"/>
        <v>64</v>
      </c>
      <c r="N54" s="95">
        <f t="shared" si="5"/>
        <v>0</v>
      </c>
      <c r="O54" s="95">
        <f t="shared" si="5"/>
        <v>0</v>
      </c>
      <c r="P54" s="95">
        <f t="shared" si="5"/>
        <v>68</v>
      </c>
      <c r="Q54" s="95">
        <f t="shared" si="5"/>
        <v>232</v>
      </c>
      <c r="R54" s="95">
        <f t="shared" si="5"/>
        <v>0</v>
      </c>
    </row>
    <row r="55" spans="1:18" ht="15.75">
      <c r="A55" s="3" t="s">
        <v>133</v>
      </c>
      <c r="B55" s="23" t="s">
        <v>80</v>
      </c>
      <c r="C55" s="19" t="s">
        <v>128</v>
      </c>
      <c r="D55" s="19" t="s">
        <v>131</v>
      </c>
      <c r="E55" s="3">
        <f aca="true" t="shared" si="6" ref="E55:E61">SUM(F55:G55)</f>
        <v>48</v>
      </c>
      <c r="F55" s="3">
        <v>8</v>
      </c>
      <c r="G55" s="3">
        <f>SUM(M55:R55)-F55</f>
        <v>40</v>
      </c>
      <c r="H55" s="3">
        <f>G55-I55</f>
        <v>4</v>
      </c>
      <c r="I55" s="45">
        <v>36</v>
      </c>
      <c r="J55" s="3"/>
      <c r="K55" s="3"/>
      <c r="L55" s="3"/>
      <c r="M55" s="24"/>
      <c r="N55" s="3"/>
      <c r="O55" s="3"/>
      <c r="P55" s="3"/>
      <c r="Q55" s="3">
        <v>48</v>
      </c>
      <c r="R55" s="3"/>
    </row>
    <row r="56" spans="1:18" ht="15.75">
      <c r="A56" s="3" t="s">
        <v>134</v>
      </c>
      <c r="B56" s="23" t="s">
        <v>81</v>
      </c>
      <c r="C56" s="19" t="s">
        <v>124</v>
      </c>
      <c r="D56" s="19" t="s">
        <v>132</v>
      </c>
      <c r="E56" s="3">
        <f t="shared" si="6"/>
        <v>32</v>
      </c>
      <c r="F56" s="3"/>
      <c r="G56" s="3">
        <f>SUM(M56:R56)</f>
        <v>32</v>
      </c>
      <c r="H56" s="3">
        <f>G56-I56</f>
        <v>28</v>
      </c>
      <c r="I56" s="3">
        <v>4</v>
      </c>
      <c r="J56" s="3"/>
      <c r="K56" s="3"/>
      <c r="L56" s="3"/>
      <c r="M56" s="3">
        <v>32</v>
      </c>
      <c r="N56" s="3"/>
      <c r="O56" s="3"/>
      <c r="P56" s="3"/>
      <c r="Q56" s="3"/>
      <c r="R56" s="3"/>
    </row>
    <row r="57" spans="1:18" ht="15.75">
      <c r="A57" s="3" t="s">
        <v>135</v>
      </c>
      <c r="B57" s="23" t="s">
        <v>82</v>
      </c>
      <c r="C57" s="19" t="s">
        <v>128</v>
      </c>
      <c r="D57" s="19" t="s">
        <v>131</v>
      </c>
      <c r="E57" s="3">
        <f t="shared" si="6"/>
        <v>48</v>
      </c>
      <c r="F57" s="3">
        <v>8</v>
      </c>
      <c r="G57" s="3">
        <f>SUM(M57:R57)-F57</f>
        <v>40</v>
      </c>
      <c r="H57" s="3">
        <v>0</v>
      </c>
      <c r="I57" s="45">
        <v>40</v>
      </c>
      <c r="J57" s="3"/>
      <c r="K57" s="3"/>
      <c r="L57" s="3"/>
      <c r="M57" s="3"/>
      <c r="N57" s="3"/>
      <c r="O57" s="3"/>
      <c r="P57" s="3"/>
      <c r="Q57" s="3">
        <v>48</v>
      </c>
      <c r="R57" s="3"/>
    </row>
    <row r="58" spans="1:18" ht="15.75">
      <c r="A58" s="3" t="s">
        <v>136</v>
      </c>
      <c r="B58" s="23" t="s">
        <v>87</v>
      </c>
      <c r="C58" s="19" t="s">
        <v>124</v>
      </c>
      <c r="D58" s="19" t="s">
        <v>125</v>
      </c>
      <c r="E58" s="3">
        <f t="shared" si="6"/>
        <v>32</v>
      </c>
      <c r="F58" s="3"/>
      <c r="G58" s="3">
        <f>SUM(M58:R58)</f>
        <v>32</v>
      </c>
      <c r="H58" s="3">
        <f>G58-I58</f>
        <v>28</v>
      </c>
      <c r="I58" s="3">
        <v>4</v>
      </c>
      <c r="J58" s="3"/>
      <c r="K58" s="3"/>
      <c r="L58" s="3"/>
      <c r="M58" s="3">
        <v>32</v>
      </c>
      <c r="N58" s="3"/>
      <c r="O58" s="3"/>
      <c r="P58" s="3"/>
      <c r="Q58" s="3"/>
      <c r="R58" s="3"/>
    </row>
    <row r="59" spans="1:18" ht="15.75">
      <c r="A59" s="3" t="s">
        <v>137</v>
      </c>
      <c r="B59" s="40" t="s">
        <v>63</v>
      </c>
      <c r="C59" s="42" t="s">
        <v>140</v>
      </c>
      <c r="D59" s="42" t="s">
        <v>141</v>
      </c>
      <c r="E59" s="3">
        <f t="shared" si="6"/>
        <v>68</v>
      </c>
      <c r="F59" s="3">
        <v>8</v>
      </c>
      <c r="G59" s="3">
        <f>SUM(M59:R59)-F59</f>
        <v>60</v>
      </c>
      <c r="H59" s="3">
        <f>G59-I59</f>
        <v>30</v>
      </c>
      <c r="I59" s="3">
        <v>30</v>
      </c>
      <c r="J59" s="3"/>
      <c r="K59" s="3"/>
      <c r="L59" s="3"/>
      <c r="M59" s="24"/>
      <c r="N59" s="3"/>
      <c r="O59" s="3"/>
      <c r="P59" s="3"/>
      <c r="Q59" s="3">
        <v>68</v>
      </c>
      <c r="R59" s="3"/>
    </row>
    <row r="60" spans="1:18" ht="15.75">
      <c r="A60" s="3" t="s">
        <v>138</v>
      </c>
      <c r="B60" s="18" t="s">
        <v>31</v>
      </c>
      <c r="C60" s="43" t="s">
        <v>130</v>
      </c>
      <c r="D60" s="43" t="s">
        <v>141</v>
      </c>
      <c r="E60" s="3">
        <f t="shared" si="6"/>
        <v>68</v>
      </c>
      <c r="F60" s="3"/>
      <c r="G60" s="3">
        <f>SUM(M60:R60)</f>
        <v>68</v>
      </c>
      <c r="H60" s="38"/>
      <c r="I60" s="41">
        <f>G60</f>
        <v>68</v>
      </c>
      <c r="J60" s="38"/>
      <c r="K60" s="38"/>
      <c r="L60" s="38"/>
      <c r="M60" s="39"/>
      <c r="N60" s="38"/>
      <c r="O60" s="38"/>
      <c r="P60" s="41">
        <v>34</v>
      </c>
      <c r="Q60" s="41">
        <v>34</v>
      </c>
      <c r="R60" s="3"/>
    </row>
    <row r="61" spans="1:18" ht="15.75">
      <c r="A61" s="3" t="s">
        <v>139</v>
      </c>
      <c r="B61" s="23" t="s">
        <v>35</v>
      </c>
      <c r="C61" s="19" t="s">
        <v>129</v>
      </c>
      <c r="D61" s="19" t="s">
        <v>129</v>
      </c>
      <c r="E61" s="3">
        <f t="shared" si="6"/>
        <v>68</v>
      </c>
      <c r="F61" s="3">
        <v>8</v>
      </c>
      <c r="G61" s="3">
        <f>SUM(M61:R61)-F61</f>
        <v>60</v>
      </c>
      <c r="H61" s="3">
        <f>G61-I61</f>
        <v>34</v>
      </c>
      <c r="I61" s="3">
        <v>26</v>
      </c>
      <c r="J61" s="35"/>
      <c r="K61" s="35"/>
      <c r="L61" s="3"/>
      <c r="M61" s="25"/>
      <c r="N61" s="3"/>
      <c r="O61" s="3"/>
      <c r="P61" s="3">
        <v>34</v>
      </c>
      <c r="Q61" s="3">
        <v>34</v>
      </c>
      <c r="R61" s="38"/>
    </row>
    <row r="62" spans="1:18" ht="15.75">
      <c r="A62" s="61" t="s">
        <v>36</v>
      </c>
      <c r="B62" s="62" t="s">
        <v>37</v>
      </c>
      <c r="C62" s="139" t="s">
        <v>90</v>
      </c>
      <c r="D62" s="139"/>
      <c r="E62" s="96">
        <f>E63+E67</f>
        <v>1700</v>
      </c>
      <c r="F62" s="96">
        <f>F63+F67</f>
        <v>50</v>
      </c>
      <c r="G62" s="96">
        <f>G63+G67</f>
        <v>1650</v>
      </c>
      <c r="H62" s="96">
        <f aca="true" t="shared" si="7" ref="H62:R62">H63+H67</f>
        <v>110</v>
      </c>
      <c r="I62" s="96">
        <f t="shared" si="7"/>
        <v>132</v>
      </c>
      <c r="J62" s="96">
        <f t="shared" si="7"/>
        <v>1368</v>
      </c>
      <c r="K62" s="96">
        <f t="shared" si="7"/>
        <v>20</v>
      </c>
      <c r="L62" s="96">
        <f t="shared" si="7"/>
        <v>36</v>
      </c>
      <c r="M62" s="96">
        <f t="shared" si="7"/>
        <v>106</v>
      </c>
      <c r="N62" s="96">
        <f t="shared" si="7"/>
        <v>186</v>
      </c>
      <c r="O62" s="96">
        <f t="shared" si="7"/>
        <v>100</v>
      </c>
      <c r="P62" s="96">
        <f t="shared" si="7"/>
        <v>208</v>
      </c>
      <c r="Q62" s="96">
        <f t="shared" si="7"/>
        <v>596</v>
      </c>
      <c r="R62" s="96">
        <f t="shared" si="7"/>
        <v>504</v>
      </c>
    </row>
    <row r="63" spans="1:18" ht="15.75">
      <c r="A63" s="63" t="s">
        <v>38</v>
      </c>
      <c r="B63" s="64" t="s">
        <v>83</v>
      </c>
      <c r="C63" s="64"/>
      <c r="D63" s="65" t="s">
        <v>142</v>
      </c>
      <c r="E63" s="97">
        <f>E64+E65+E66</f>
        <v>816</v>
      </c>
      <c r="F63" s="97">
        <f>F64+F65+F66</f>
        <v>30</v>
      </c>
      <c r="G63" s="97">
        <f>G64+G65+G66</f>
        <v>786</v>
      </c>
      <c r="H63" s="97">
        <f aca="true" t="shared" si="8" ref="H63:R63">H64+H65+H66</f>
        <v>56</v>
      </c>
      <c r="I63" s="97">
        <f t="shared" si="8"/>
        <v>72</v>
      </c>
      <c r="J63" s="97">
        <f t="shared" si="8"/>
        <v>648</v>
      </c>
      <c r="K63" s="97">
        <f t="shared" si="8"/>
        <v>10</v>
      </c>
      <c r="L63" s="97">
        <f t="shared" si="8"/>
        <v>24</v>
      </c>
      <c r="M63" s="97">
        <f t="shared" si="8"/>
        <v>106</v>
      </c>
      <c r="N63" s="97">
        <f t="shared" si="8"/>
        <v>186</v>
      </c>
      <c r="O63" s="97">
        <f t="shared" si="8"/>
        <v>100</v>
      </c>
      <c r="P63" s="97">
        <f t="shared" si="8"/>
        <v>208</v>
      </c>
      <c r="Q63" s="97">
        <f t="shared" si="8"/>
        <v>216</v>
      </c>
      <c r="R63" s="97">
        <f t="shared" si="8"/>
        <v>0</v>
      </c>
    </row>
    <row r="64" spans="1:18" ht="15.75">
      <c r="A64" s="66" t="s">
        <v>39</v>
      </c>
      <c r="B64" s="44" t="s">
        <v>84</v>
      </c>
      <c r="C64" s="42" t="s">
        <v>143</v>
      </c>
      <c r="D64" s="42" t="s">
        <v>108</v>
      </c>
      <c r="E64" s="66">
        <f>SUM(F64:G64)</f>
        <v>168</v>
      </c>
      <c r="F64" s="66">
        <v>30</v>
      </c>
      <c r="G64" s="3">
        <f>SUM(M64:R64)-F64</f>
        <v>138</v>
      </c>
      <c r="H64" s="66">
        <f>G64-I64-K64</f>
        <v>56</v>
      </c>
      <c r="I64" s="66">
        <v>72</v>
      </c>
      <c r="J64" s="66"/>
      <c r="K64" s="66">
        <v>10</v>
      </c>
      <c r="L64" s="66">
        <v>12</v>
      </c>
      <c r="M64" s="66">
        <v>34</v>
      </c>
      <c r="N64" s="66">
        <v>78</v>
      </c>
      <c r="O64" s="66">
        <v>28</v>
      </c>
      <c r="P64" s="66">
        <v>28</v>
      </c>
      <c r="Q64" s="66"/>
      <c r="R64" s="66"/>
    </row>
    <row r="65" spans="1:18" ht="15.75">
      <c r="A65" s="45" t="s">
        <v>40</v>
      </c>
      <c r="B65" s="46" t="s">
        <v>5</v>
      </c>
      <c r="C65" s="47" t="s">
        <v>150</v>
      </c>
      <c r="D65" s="47" t="s">
        <v>141</v>
      </c>
      <c r="E65" s="45">
        <f aca="true" t="shared" si="9" ref="E65:E70">SUM(F65:G65)</f>
        <v>288</v>
      </c>
      <c r="F65" s="45"/>
      <c r="G65" s="45">
        <f aca="true" t="shared" si="10" ref="G65:G70">SUM(M65:R65)</f>
        <v>288</v>
      </c>
      <c r="H65" s="45"/>
      <c r="I65" s="45"/>
      <c r="J65" s="45">
        <f>M65+N65+O65+P65+Q65+R65</f>
        <v>288</v>
      </c>
      <c r="K65" s="45"/>
      <c r="L65" s="45"/>
      <c r="M65" s="45">
        <v>72</v>
      </c>
      <c r="N65" s="45">
        <v>108</v>
      </c>
      <c r="O65" s="45">
        <v>72</v>
      </c>
      <c r="P65" s="45">
        <v>36</v>
      </c>
      <c r="Q65" s="45"/>
      <c r="R65" s="26"/>
    </row>
    <row r="66" spans="1:18" ht="15.75">
      <c r="A66" s="57" t="s">
        <v>41</v>
      </c>
      <c r="B66" s="58" t="s">
        <v>42</v>
      </c>
      <c r="C66" s="59" t="s">
        <v>140</v>
      </c>
      <c r="D66" s="59" t="s">
        <v>141</v>
      </c>
      <c r="E66" s="57">
        <f t="shared" si="9"/>
        <v>360</v>
      </c>
      <c r="F66" s="57"/>
      <c r="G66" s="57">
        <f t="shared" si="10"/>
        <v>360</v>
      </c>
      <c r="H66" s="57"/>
      <c r="I66" s="57"/>
      <c r="J66" s="57">
        <f>M66+N66+O66+P66+Q66+R66</f>
        <v>360</v>
      </c>
      <c r="K66" s="57"/>
      <c r="L66" s="57">
        <v>12</v>
      </c>
      <c r="M66" s="60"/>
      <c r="N66" s="57"/>
      <c r="O66" s="57"/>
      <c r="P66" s="57">
        <v>144</v>
      </c>
      <c r="Q66" s="57">
        <v>216</v>
      </c>
      <c r="R66" s="57"/>
    </row>
    <row r="67" spans="1:18" ht="15.75">
      <c r="A67" s="63" t="s">
        <v>43</v>
      </c>
      <c r="B67" s="64" t="s">
        <v>85</v>
      </c>
      <c r="C67" s="64"/>
      <c r="D67" s="65" t="s">
        <v>142</v>
      </c>
      <c r="E67" s="98">
        <f t="shared" si="9"/>
        <v>884</v>
      </c>
      <c r="F67" s="97">
        <f>F68+F69+F70</f>
        <v>20</v>
      </c>
      <c r="G67" s="97">
        <f>G68+G69+G70</f>
        <v>864</v>
      </c>
      <c r="H67" s="97">
        <f aca="true" t="shared" si="11" ref="H67:R67">H68+H69+H70</f>
        <v>54</v>
      </c>
      <c r="I67" s="97">
        <f t="shared" si="11"/>
        <v>60</v>
      </c>
      <c r="J67" s="97">
        <f t="shared" si="11"/>
        <v>720</v>
      </c>
      <c r="K67" s="97">
        <f t="shared" si="11"/>
        <v>10</v>
      </c>
      <c r="L67" s="97">
        <f t="shared" si="11"/>
        <v>12</v>
      </c>
      <c r="M67" s="97">
        <f t="shared" si="11"/>
        <v>0</v>
      </c>
      <c r="N67" s="97">
        <f t="shared" si="11"/>
        <v>0</v>
      </c>
      <c r="O67" s="97">
        <f t="shared" si="11"/>
        <v>0</v>
      </c>
      <c r="P67" s="97">
        <f t="shared" si="11"/>
        <v>0</v>
      </c>
      <c r="Q67" s="97">
        <f t="shared" si="11"/>
        <v>380</v>
      </c>
      <c r="R67" s="97">
        <f t="shared" si="11"/>
        <v>504</v>
      </c>
    </row>
    <row r="68" spans="1:18" ht="15.75">
      <c r="A68" s="26" t="s">
        <v>44</v>
      </c>
      <c r="B68" s="44" t="s">
        <v>86</v>
      </c>
      <c r="C68" s="19" t="s">
        <v>107</v>
      </c>
      <c r="D68" s="56" t="s">
        <v>151</v>
      </c>
      <c r="E68" s="66">
        <f t="shared" si="9"/>
        <v>164</v>
      </c>
      <c r="F68" s="3">
        <v>20</v>
      </c>
      <c r="G68" s="3">
        <f>SUM(M68:R68)-F68</f>
        <v>144</v>
      </c>
      <c r="H68" s="3">
        <f>G68-I68-K68-F68</f>
        <v>54</v>
      </c>
      <c r="I68" s="26">
        <v>60</v>
      </c>
      <c r="J68" s="26"/>
      <c r="K68" s="26">
        <v>10</v>
      </c>
      <c r="L68" s="26">
        <v>12</v>
      </c>
      <c r="M68" s="26"/>
      <c r="N68" s="26"/>
      <c r="O68" s="26"/>
      <c r="P68" s="26"/>
      <c r="Q68" s="26">
        <v>164</v>
      </c>
      <c r="R68" s="26"/>
    </row>
    <row r="69" spans="1:18" ht="15.75">
      <c r="A69" s="45" t="s">
        <v>45</v>
      </c>
      <c r="B69" s="46" t="s">
        <v>5</v>
      </c>
      <c r="C69" s="47" t="s">
        <v>140</v>
      </c>
      <c r="D69" s="47" t="s">
        <v>141</v>
      </c>
      <c r="E69" s="45">
        <f t="shared" si="9"/>
        <v>216</v>
      </c>
      <c r="F69" s="45"/>
      <c r="G69" s="45">
        <f t="shared" si="10"/>
        <v>216</v>
      </c>
      <c r="H69" s="45"/>
      <c r="I69" s="45"/>
      <c r="J69" s="45">
        <f>M69+N69+O69+P69+Q69+R69</f>
        <v>216</v>
      </c>
      <c r="K69" s="45"/>
      <c r="L69" s="45"/>
      <c r="M69" s="45"/>
      <c r="N69" s="45"/>
      <c r="O69" s="45"/>
      <c r="P69" s="45"/>
      <c r="Q69" s="45">
        <v>216</v>
      </c>
      <c r="R69" s="45"/>
    </row>
    <row r="70" spans="1:18" ht="15.75">
      <c r="A70" s="57" t="s">
        <v>46</v>
      </c>
      <c r="B70" s="58" t="s">
        <v>42</v>
      </c>
      <c r="C70" s="59" t="s">
        <v>145</v>
      </c>
      <c r="D70" s="59" t="s">
        <v>146</v>
      </c>
      <c r="E70" s="57">
        <f t="shared" si="9"/>
        <v>504</v>
      </c>
      <c r="F70" s="57"/>
      <c r="G70" s="57">
        <f t="shared" si="10"/>
        <v>504</v>
      </c>
      <c r="H70" s="57"/>
      <c r="I70" s="57"/>
      <c r="J70" s="45">
        <f>M70+N70+O70+P70+Q70+R70</f>
        <v>504</v>
      </c>
      <c r="K70" s="57"/>
      <c r="L70" s="57"/>
      <c r="M70" s="60"/>
      <c r="N70" s="57"/>
      <c r="O70" s="57"/>
      <c r="P70" s="57"/>
      <c r="Q70" s="57"/>
      <c r="R70" s="57">
        <v>504</v>
      </c>
    </row>
    <row r="71" spans="1:18" ht="15.75">
      <c r="A71" s="53"/>
      <c r="B71" s="54" t="s">
        <v>79</v>
      </c>
      <c r="C71" s="54"/>
      <c r="D71" s="55"/>
      <c r="E71" s="91">
        <f>M71+N71+O71+P71+Q71+R71</f>
        <v>180</v>
      </c>
      <c r="F71" s="91"/>
      <c r="G71" s="91">
        <f>O71+P71+Q71+R71+S71+T71</f>
        <v>180</v>
      </c>
      <c r="H71" s="91"/>
      <c r="I71" s="91"/>
      <c r="J71" s="91"/>
      <c r="K71" s="91"/>
      <c r="L71" s="91"/>
      <c r="M71" s="91"/>
      <c r="N71" s="91"/>
      <c r="O71" s="91"/>
      <c r="P71" s="91">
        <v>108</v>
      </c>
      <c r="Q71" s="91">
        <v>36</v>
      </c>
      <c r="R71" s="91">
        <v>36</v>
      </c>
    </row>
    <row r="72" spans="1:18" ht="31.5">
      <c r="A72" s="48" t="s">
        <v>48</v>
      </c>
      <c r="B72" s="49" t="s">
        <v>144</v>
      </c>
      <c r="C72" s="50"/>
      <c r="D72" s="51"/>
      <c r="E72" s="52">
        <f>M72+N72+O72+Q72+R72</f>
        <v>72</v>
      </c>
      <c r="F72" s="52"/>
      <c r="G72" s="52">
        <v>72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>
        <v>72</v>
      </c>
    </row>
    <row r="73" spans="1:18" ht="15.75">
      <c r="A73" s="28"/>
      <c r="B73" s="29" t="s">
        <v>47</v>
      </c>
      <c r="C73" s="140" t="s">
        <v>95</v>
      </c>
      <c r="D73" s="140"/>
      <c r="E73" s="30">
        <f aca="true" t="shared" si="12" ref="E73:R73">E34+E54+E62+E71+E72</f>
        <v>4428</v>
      </c>
      <c r="F73" s="30">
        <f t="shared" si="12"/>
        <v>82</v>
      </c>
      <c r="G73" s="30">
        <f t="shared" si="12"/>
        <v>4346</v>
      </c>
      <c r="H73" s="30">
        <f t="shared" si="12"/>
        <v>1259</v>
      </c>
      <c r="I73" s="30">
        <f t="shared" si="12"/>
        <v>1367</v>
      </c>
      <c r="J73" s="30">
        <f t="shared" si="12"/>
        <v>1368</v>
      </c>
      <c r="K73" s="30">
        <f t="shared" si="12"/>
        <v>80</v>
      </c>
      <c r="L73" s="30">
        <f t="shared" si="12"/>
        <v>132</v>
      </c>
      <c r="M73" s="30">
        <f t="shared" si="12"/>
        <v>612</v>
      </c>
      <c r="N73" s="30">
        <f t="shared" si="12"/>
        <v>864</v>
      </c>
      <c r="O73" s="30">
        <f t="shared" si="12"/>
        <v>612</v>
      </c>
      <c r="P73" s="30">
        <f t="shared" si="12"/>
        <v>864</v>
      </c>
      <c r="Q73" s="30">
        <f t="shared" si="12"/>
        <v>864</v>
      </c>
      <c r="R73" s="30">
        <f t="shared" si="12"/>
        <v>612</v>
      </c>
    </row>
    <row r="74" spans="1:18" ht="15.75">
      <c r="A74" s="28"/>
      <c r="B74" s="85" t="s">
        <v>158</v>
      </c>
      <c r="C74" s="85"/>
      <c r="D74" s="86"/>
      <c r="E74" s="87">
        <v>4428</v>
      </c>
      <c r="F74" s="87"/>
      <c r="G74" s="87"/>
      <c r="H74" s="87"/>
      <c r="I74" s="87"/>
      <c r="J74" s="87"/>
      <c r="K74" s="87"/>
      <c r="L74" s="87"/>
      <c r="M74" s="87">
        <v>612</v>
      </c>
      <c r="N74" s="87">
        <v>864</v>
      </c>
      <c r="O74" s="87">
        <v>612</v>
      </c>
      <c r="P74" s="87">
        <v>864</v>
      </c>
      <c r="Q74" s="87">
        <v>864</v>
      </c>
      <c r="R74" s="87">
        <v>612</v>
      </c>
    </row>
    <row r="75" spans="1:18" ht="15.75">
      <c r="A75" s="119" t="s">
        <v>161</v>
      </c>
      <c r="B75" s="120"/>
      <c r="C75" s="121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1:18" ht="15.75" customHeight="1">
      <c r="A76" s="122"/>
      <c r="B76" s="123"/>
      <c r="C76" s="124"/>
      <c r="D76" s="119"/>
      <c r="E76" s="121"/>
      <c r="F76" s="118" t="s">
        <v>14</v>
      </c>
      <c r="G76" s="116" t="s">
        <v>49</v>
      </c>
      <c r="H76" s="116"/>
      <c r="I76" s="116"/>
      <c r="J76" s="116"/>
      <c r="K76" s="116"/>
      <c r="L76" s="13">
        <f>SUM(M76:R76)</f>
        <v>2808</v>
      </c>
      <c r="M76" s="3">
        <f aca="true" t="shared" si="13" ref="M76:R76">M34+M54+M64+M68</f>
        <v>540</v>
      </c>
      <c r="N76" s="3">
        <f t="shared" si="13"/>
        <v>756</v>
      </c>
      <c r="O76" s="3">
        <f t="shared" si="13"/>
        <v>540</v>
      </c>
      <c r="P76" s="3">
        <f t="shared" si="13"/>
        <v>576</v>
      </c>
      <c r="Q76" s="3">
        <f t="shared" si="13"/>
        <v>396</v>
      </c>
      <c r="R76" s="3">
        <f t="shared" si="13"/>
        <v>0</v>
      </c>
    </row>
    <row r="77" spans="1:18" ht="15.75" customHeight="1">
      <c r="A77" s="125"/>
      <c r="B77" s="126"/>
      <c r="C77" s="127"/>
      <c r="D77" s="122"/>
      <c r="E77" s="124"/>
      <c r="F77" s="118"/>
      <c r="G77" s="116" t="s">
        <v>50</v>
      </c>
      <c r="H77" s="116"/>
      <c r="I77" s="116"/>
      <c r="J77" s="116"/>
      <c r="K77" s="116"/>
      <c r="L77" s="13">
        <f aca="true" t="shared" si="14" ref="L77:L84">SUM(M77:R77)</f>
        <v>504</v>
      </c>
      <c r="M77" s="3">
        <f aca="true" t="shared" si="15" ref="M77:R78">M65+M69</f>
        <v>72</v>
      </c>
      <c r="N77" s="3">
        <f t="shared" si="15"/>
        <v>108</v>
      </c>
      <c r="O77" s="3">
        <f t="shared" si="15"/>
        <v>72</v>
      </c>
      <c r="P77" s="3">
        <f t="shared" si="15"/>
        <v>36</v>
      </c>
      <c r="Q77" s="3">
        <f t="shared" si="15"/>
        <v>216</v>
      </c>
      <c r="R77" s="3">
        <f t="shared" si="15"/>
        <v>0</v>
      </c>
    </row>
    <row r="78" spans="1:18" ht="15.75" customHeight="1">
      <c r="A78" s="141" t="s">
        <v>162</v>
      </c>
      <c r="B78" s="142"/>
      <c r="C78" s="143"/>
      <c r="D78" s="122"/>
      <c r="E78" s="124"/>
      <c r="F78" s="118"/>
      <c r="G78" s="116" t="s">
        <v>51</v>
      </c>
      <c r="H78" s="116"/>
      <c r="I78" s="116"/>
      <c r="J78" s="116"/>
      <c r="K78" s="116"/>
      <c r="L78" s="13">
        <f t="shared" si="14"/>
        <v>864</v>
      </c>
      <c r="M78" s="3">
        <f t="shared" si="15"/>
        <v>0</v>
      </c>
      <c r="N78" s="3">
        <f t="shared" si="15"/>
        <v>0</v>
      </c>
      <c r="O78" s="3">
        <f t="shared" si="15"/>
        <v>0</v>
      </c>
      <c r="P78" s="3">
        <f t="shared" si="15"/>
        <v>144</v>
      </c>
      <c r="Q78" s="3">
        <f t="shared" si="15"/>
        <v>216</v>
      </c>
      <c r="R78" s="3">
        <f t="shared" si="15"/>
        <v>504</v>
      </c>
    </row>
    <row r="79" spans="1:18" ht="15.75" customHeight="1">
      <c r="A79" s="144"/>
      <c r="B79" s="145"/>
      <c r="C79" s="146"/>
      <c r="D79" s="122"/>
      <c r="E79" s="124"/>
      <c r="F79" s="118"/>
      <c r="G79" s="117" t="s">
        <v>79</v>
      </c>
      <c r="H79" s="117"/>
      <c r="I79" s="117"/>
      <c r="J79" s="117"/>
      <c r="K79" s="117"/>
      <c r="L79" s="13">
        <f t="shared" si="14"/>
        <v>180</v>
      </c>
      <c r="M79" s="3">
        <f aca="true" t="shared" si="16" ref="M79:R80">M71</f>
        <v>0</v>
      </c>
      <c r="N79" s="3">
        <f t="shared" si="16"/>
        <v>0</v>
      </c>
      <c r="O79" s="3">
        <f t="shared" si="16"/>
        <v>0</v>
      </c>
      <c r="P79" s="3">
        <f t="shared" si="16"/>
        <v>108</v>
      </c>
      <c r="Q79" s="3">
        <f t="shared" si="16"/>
        <v>36</v>
      </c>
      <c r="R79" s="3">
        <f t="shared" si="16"/>
        <v>36</v>
      </c>
    </row>
    <row r="80" spans="1:18" ht="15.75" customHeight="1">
      <c r="A80" s="144"/>
      <c r="B80" s="145"/>
      <c r="C80" s="146"/>
      <c r="D80" s="122"/>
      <c r="E80" s="124"/>
      <c r="F80" s="118"/>
      <c r="G80" s="117" t="s">
        <v>88</v>
      </c>
      <c r="H80" s="117"/>
      <c r="I80" s="117"/>
      <c r="J80" s="117"/>
      <c r="K80" s="117"/>
      <c r="L80" s="13">
        <f t="shared" si="14"/>
        <v>72</v>
      </c>
      <c r="M80" s="3">
        <f t="shared" si="16"/>
        <v>0</v>
      </c>
      <c r="N80" s="3">
        <f t="shared" si="16"/>
        <v>0</v>
      </c>
      <c r="O80" s="3">
        <f t="shared" si="16"/>
        <v>0</v>
      </c>
      <c r="P80" s="3">
        <f t="shared" si="16"/>
        <v>0</v>
      </c>
      <c r="Q80" s="3">
        <f t="shared" si="16"/>
        <v>0</v>
      </c>
      <c r="R80" s="3">
        <f t="shared" si="16"/>
        <v>72</v>
      </c>
    </row>
    <row r="81" spans="1:18" ht="15.75">
      <c r="A81" s="147"/>
      <c r="B81" s="148"/>
      <c r="C81" s="149"/>
      <c r="D81" s="125"/>
      <c r="E81" s="127"/>
      <c r="F81" s="118"/>
      <c r="G81" s="128" t="s">
        <v>52</v>
      </c>
      <c r="H81" s="128"/>
      <c r="I81" s="128"/>
      <c r="J81" s="128"/>
      <c r="K81" s="128"/>
      <c r="L81" s="13">
        <f t="shared" si="14"/>
        <v>7</v>
      </c>
      <c r="M81" s="26">
        <v>0</v>
      </c>
      <c r="N81" s="26">
        <v>0</v>
      </c>
      <c r="O81" s="26">
        <v>0</v>
      </c>
      <c r="P81" s="26">
        <v>4</v>
      </c>
      <c r="Q81" s="26">
        <v>2</v>
      </c>
      <c r="R81" s="26">
        <v>1</v>
      </c>
    </row>
    <row r="82" spans="1:18" ht="15.75">
      <c r="A82" s="119"/>
      <c r="B82" s="120"/>
      <c r="C82" s="120"/>
      <c r="D82" s="120"/>
      <c r="E82" s="121"/>
      <c r="F82" s="118"/>
      <c r="G82" s="128" t="s">
        <v>53</v>
      </c>
      <c r="H82" s="128"/>
      <c r="I82" s="128"/>
      <c r="J82" s="128"/>
      <c r="K82" s="128"/>
      <c r="L82" s="13">
        <f t="shared" si="14"/>
        <v>22</v>
      </c>
      <c r="M82" s="26">
        <v>3</v>
      </c>
      <c r="N82" s="26">
        <v>2</v>
      </c>
      <c r="O82" s="26">
        <v>3</v>
      </c>
      <c r="P82" s="26">
        <v>7</v>
      </c>
      <c r="Q82" s="26">
        <v>6</v>
      </c>
      <c r="R82" s="26">
        <v>1</v>
      </c>
    </row>
    <row r="83" spans="1:18" ht="15.75">
      <c r="A83" s="122"/>
      <c r="B83" s="123"/>
      <c r="C83" s="123"/>
      <c r="D83" s="123"/>
      <c r="E83" s="124"/>
      <c r="F83" s="118"/>
      <c r="G83" s="128" t="s">
        <v>91</v>
      </c>
      <c r="H83" s="128"/>
      <c r="I83" s="128"/>
      <c r="J83" s="128"/>
      <c r="K83" s="128"/>
      <c r="L83" s="13">
        <f t="shared" si="14"/>
        <v>0</v>
      </c>
      <c r="M83" s="26" t="s">
        <v>92</v>
      </c>
      <c r="N83" s="26" t="s">
        <v>92</v>
      </c>
      <c r="O83" s="26" t="s">
        <v>124</v>
      </c>
      <c r="P83" s="26" t="s">
        <v>92</v>
      </c>
      <c r="Q83" s="26" t="s">
        <v>124</v>
      </c>
      <c r="R83" s="27"/>
    </row>
    <row r="84" spans="1:18" ht="15.75">
      <c r="A84" s="125"/>
      <c r="B84" s="126"/>
      <c r="C84" s="126"/>
      <c r="D84" s="126"/>
      <c r="E84" s="127"/>
      <c r="F84" s="118"/>
      <c r="G84" s="129" t="s">
        <v>157</v>
      </c>
      <c r="H84" s="129"/>
      <c r="I84" s="129"/>
      <c r="J84" s="129"/>
      <c r="K84" s="129"/>
      <c r="L84" s="13">
        <f t="shared" si="14"/>
        <v>82</v>
      </c>
      <c r="M84" s="89">
        <v>6</v>
      </c>
      <c r="N84" s="89">
        <v>12</v>
      </c>
      <c r="O84" s="89">
        <v>6</v>
      </c>
      <c r="P84" s="89">
        <v>6</v>
      </c>
      <c r="Q84" s="89">
        <v>52</v>
      </c>
      <c r="R84" s="89"/>
    </row>
  </sheetData>
  <sheetProtection/>
  <mergeCells count="54">
    <mergeCell ref="A6:R6"/>
    <mergeCell ref="A7:R7"/>
    <mergeCell ref="A8:R8"/>
    <mergeCell ref="A9:R9"/>
    <mergeCell ref="A10:R10"/>
    <mergeCell ref="A11:R11"/>
    <mergeCell ref="E18:R18"/>
    <mergeCell ref="N20:O20"/>
    <mergeCell ref="A27:A32"/>
    <mergeCell ref="B27:B32"/>
    <mergeCell ref="C27:D32"/>
    <mergeCell ref="M27:R27"/>
    <mergeCell ref="E28:E32"/>
    <mergeCell ref="F28:F32"/>
    <mergeCell ref="G28:L28"/>
    <mergeCell ref="M28:N28"/>
    <mergeCell ref="O28:P28"/>
    <mergeCell ref="Q28:R28"/>
    <mergeCell ref="G29:G32"/>
    <mergeCell ref="H29:I29"/>
    <mergeCell ref="J29:J32"/>
    <mergeCell ref="K29:K32"/>
    <mergeCell ref="L29:L32"/>
    <mergeCell ref="M29:N29"/>
    <mergeCell ref="O29:P29"/>
    <mergeCell ref="Q29:R29"/>
    <mergeCell ref="H30:H32"/>
    <mergeCell ref="I30:I32"/>
    <mergeCell ref="M31:N31"/>
    <mergeCell ref="O31:P31"/>
    <mergeCell ref="Q31:R31"/>
    <mergeCell ref="C34:D34"/>
    <mergeCell ref="C41:C42"/>
    <mergeCell ref="D41:D42"/>
    <mergeCell ref="C45:C46"/>
    <mergeCell ref="D45:D46"/>
    <mergeCell ref="C54:D54"/>
    <mergeCell ref="C62:D62"/>
    <mergeCell ref="C73:D73"/>
    <mergeCell ref="A75:C77"/>
    <mergeCell ref="D75:R75"/>
    <mergeCell ref="D76:E81"/>
    <mergeCell ref="F76:F84"/>
    <mergeCell ref="G76:K76"/>
    <mergeCell ref="G77:K77"/>
    <mergeCell ref="A78:C81"/>
    <mergeCell ref="G78:K78"/>
    <mergeCell ref="G79:K79"/>
    <mergeCell ref="G80:K80"/>
    <mergeCell ref="G81:K81"/>
    <mergeCell ref="A82:E84"/>
    <mergeCell ref="G82:K82"/>
    <mergeCell ref="G83:K83"/>
    <mergeCell ref="G84:K8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зав.учебной частью</dc:creator>
  <cp:keywords/>
  <dc:description/>
  <cp:lastModifiedBy>user</cp:lastModifiedBy>
  <cp:lastPrinted>2017-11-03T11:54:50Z</cp:lastPrinted>
  <dcterms:created xsi:type="dcterms:W3CDTF">2019-10-18T16:00:59Z</dcterms:created>
  <dcterms:modified xsi:type="dcterms:W3CDTF">2019-11-21T15:47:04Z</dcterms:modified>
  <cp:category/>
  <cp:version/>
  <cp:contentType/>
  <cp:contentStatus/>
</cp:coreProperties>
</file>